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435" tabRatio="422"/>
  </bookViews>
  <sheets>
    <sheet name="3er. Trim.2015" sheetId="1" r:id="rId1"/>
  </sheets>
  <calcPr calcId="144525"/>
</workbook>
</file>

<file path=xl/calcChain.xml><?xml version="1.0" encoding="utf-8"?>
<calcChain xmlns="http://schemas.openxmlformats.org/spreadsheetml/2006/main">
  <c r="D60" i="1" l="1"/>
  <c r="B20" i="1"/>
  <c r="B21" i="1"/>
  <c r="C39" i="1"/>
  <c r="C35" i="1"/>
  <c r="B87" i="1"/>
  <c r="B74" i="1"/>
  <c r="C26" i="1"/>
  <c r="C31" i="1"/>
  <c r="E31" i="1"/>
  <c r="C29" i="1"/>
  <c r="E29" i="1"/>
  <c r="E35" i="1"/>
  <c r="C32" i="1"/>
  <c r="C30" i="1"/>
  <c r="E30" i="1"/>
  <c r="C28" i="1"/>
  <c r="E28" i="1"/>
  <c r="E39" i="1"/>
  <c r="C34" i="1"/>
  <c r="E34" i="1"/>
  <c r="C33" i="1"/>
  <c r="E33" i="1"/>
  <c r="C36" i="1"/>
  <c r="E36" i="1"/>
  <c r="C37" i="1"/>
  <c r="E37" i="1"/>
  <c r="C27" i="1"/>
  <c r="E27" i="1"/>
  <c r="C38" i="1"/>
  <c r="E38" i="1"/>
  <c r="C40" i="1"/>
  <c r="E32" i="1"/>
  <c r="E26" i="1"/>
  <c r="E42" i="1"/>
  <c r="D41" i="1"/>
  <c r="D43" i="1"/>
  <c r="E40" i="1"/>
  <c r="C41" i="1"/>
  <c r="C43" i="1"/>
  <c r="E43" i="1"/>
  <c r="E41" i="1"/>
</calcChain>
</file>

<file path=xl/sharedStrings.xml><?xml version="1.0" encoding="utf-8"?>
<sst xmlns="http://schemas.openxmlformats.org/spreadsheetml/2006/main" count="185" uniqueCount="125">
  <si>
    <t>Requerimiento:</t>
  </si>
  <si>
    <t>Periodicidad:</t>
  </si>
  <si>
    <t>Monto Inicial(*)</t>
  </si>
  <si>
    <t>Incremento</t>
  </si>
  <si>
    <t>Disminuciones</t>
  </si>
  <si>
    <t>Monto Vigente</t>
  </si>
  <si>
    <t>Plazo del Contrato</t>
  </si>
  <si>
    <t>Lugar de Desempeño</t>
  </si>
  <si>
    <t>Institución Contratante</t>
  </si>
  <si>
    <t>Labor Contratada</t>
  </si>
  <si>
    <t>Título profesional</t>
  </si>
  <si>
    <t>Programa 01</t>
  </si>
  <si>
    <t>Programa 05</t>
  </si>
  <si>
    <t>La Subsecretaría deberá informar trimestralmente a las Comisiones de Hacienda de ambas Cámaras y a la Comisión Especial Mixta de Presupuestos la distribución de estos recursos, la nómina del personal contratado, con especificación del monto, plazo, lugar de desempeño, institución contratante, labor contratada y título profesional de los contratados</t>
  </si>
  <si>
    <t>Trimestral, específicamente la información deberá ser remitida dentro de los treinta días siguientes al término del respectivo trimestre.</t>
  </si>
  <si>
    <t>Provisión</t>
  </si>
  <si>
    <t>Región</t>
  </si>
  <si>
    <t>Asignación</t>
  </si>
  <si>
    <t>Total</t>
  </si>
  <si>
    <t>Programa 02</t>
  </si>
  <si>
    <t>Tarapacá</t>
  </si>
  <si>
    <t>Antofagasta</t>
  </si>
  <si>
    <t>Atacama</t>
  </si>
  <si>
    <t>Coquimbo</t>
  </si>
  <si>
    <t>Valparaíso</t>
  </si>
  <si>
    <t>O' Higgins</t>
  </si>
  <si>
    <t>Maule</t>
  </si>
  <si>
    <t>Bío Bío</t>
  </si>
  <si>
    <t>La Araucanía</t>
  </si>
  <si>
    <t>Los Lagos</t>
  </si>
  <si>
    <t>Aysén</t>
  </si>
  <si>
    <t>Magallanes</t>
  </si>
  <si>
    <t>Metropolitana</t>
  </si>
  <si>
    <t>Los Ríos</t>
  </si>
  <si>
    <t>Arica y Parinacota</t>
  </si>
  <si>
    <t>TOTAL REGIONES</t>
  </si>
  <si>
    <t>CENTRAL (SUBDERE)</t>
  </si>
  <si>
    <t>Nº D(H)</t>
  </si>
  <si>
    <t>FECHA D(H)</t>
  </si>
  <si>
    <t>FECHA Toma de Razón CGR</t>
  </si>
  <si>
    <t>MONTO DE TRANSFERENCIA D(H) M$</t>
  </si>
  <si>
    <t>NOTAS</t>
  </si>
  <si>
    <t>05.05.05.33.03.025</t>
  </si>
  <si>
    <t>Monto del Contrato (Anual)</t>
  </si>
  <si>
    <t>Nómina Personal Contratado a honorarios</t>
  </si>
  <si>
    <t>Glosa 06 Provisión de Apoyo a la Gestión Subnacional</t>
  </si>
  <si>
    <t>Mario Tapia Guerrero</t>
  </si>
  <si>
    <t>Subsecretaría de Desarrollo Regional y Administrativo del Ministerio del Interior y Seguridad Pública</t>
  </si>
  <si>
    <t>Abogado</t>
  </si>
  <si>
    <t>Sin lugar definido</t>
  </si>
  <si>
    <t>Lesly Orellana Marchant</t>
  </si>
  <si>
    <t>12 de enero al 31 de diciembre</t>
  </si>
  <si>
    <t>01 de enero al 31 de julio</t>
  </si>
  <si>
    <t>Subsecretaría de Desarrollo Regional y Administrativo</t>
  </si>
  <si>
    <t>Cristian Manuel Terongo Bravo</t>
  </si>
  <si>
    <t>06 de abril al 31 de diciembre</t>
  </si>
  <si>
    <t>Guiselle Pedreros Ewert</t>
  </si>
  <si>
    <t>01 de enero al 31 de diciembre</t>
  </si>
  <si>
    <t>Administrador Publico</t>
  </si>
  <si>
    <t>Economista</t>
  </si>
  <si>
    <t>Rodrigo Candia Silva</t>
  </si>
  <si>
    <t>Consuelo Labra Videla</t>
  </si>
  <si>
    <t>01 de enero al 31 de agosto</t>
  </si>
  <si>
    <t>María Antonieta Castro Pellizzari</t>
  </si>
  <si>
    <t>Mario Lira Damm</t>
  </si>
  <si>
    <t>Ingeniero Comercial</t>
  </si>
  <si>
    <t>Elaboración del estatuto especial de isla de pascua y asesoría en la consulta indígena</t>
  </si>
  <si>
    <t>Realizar revisión y evaluación de solicitudes de financiamiento, elaboración de reportes sobre el estado de proyectos financiados y preparación de informes relativos al programa nacional de residuos solidos</t>
  </si>
  <si>
    <t>Gestión, coordinación y seguimiento intersectorial en la puesta en marcha y ejecución del plan de inversiones establecer un sistema de seguimiento del plan de inversiones en articulación con organismos institucionales locales e informar periódicamente de sus avances a nivel central entre otros</t>
  </si>
  <si>
    <t>Realizar asesoría en materias de apoyo en regiones para el proceso de construcción y/o de implementación de estrategias o políticas regionales de innovación</t>
  </si>
  <si>
    <t>Asistir técnicamente el proceso de traspaso de competencias en materia de fomento, especialmente el fortalecimiento de las capacidades a los gobiernos regionales en el área de desarrollo productivo</t>
  </si>
  <si>
    <t>Realizar la coordinación técnica del programa de apoyo a la descentralización, respecto a la ejecución, seguimiento y control del mismo, además realiza la coordinación técnica del comité ejecutivo</t>
  </si>
  <si>
    <t>Asesorar en la elaboración del estatuto especial de administración y en los temas relacionados a este, trabajo de orden jurídico asociado a reglamento migratorio y asesoría en las respectivas consultas indígenas</t>
  </si>
  <si>
    <t>Asesorar en materias de estudio sobre la vinculación de universidades regionales con gobiernos regionales y asistencia sobre la investigación de proyectos</t>
  </si>
  <si>
    <t>Apoyo en la actualización análisis de datos y generación de reportes del sistema de información observatorio regional además de apoyar en la ejecución de los estudios que desarrolla el departamento</t>
  </si>
  <si>
    <t>Asesorar en el área de estudios y proyectos que permitan evaluar describir e implementar adecuaciones para el fortalecimiento permanente del proceso de descentralización</t>
  </si>
  <si>
    <t>Bióloga</t>
  </si>
  <si>
    <t>Gobernación Provincial de Isla de Pascua</t>
  </si>
  <si>
    <t>Iván Insunza Flores</t>
  </si>
  <si>
    <t>Cientista Política</t>
  </si>
  <si>
    <t>José Arturo Del Río Correa</t>
  </si>
  <si>
    <t>Sociólogo</t>
  </si>
  <si>
    <t>Natalia Leon Pardo</t>
  </si>
  <si>
    <t>01 de Abril al 31 de diciembre</t>
  </si>
  <si>
    <t xml:space="preserve">Asesora, realiza las gestiones de coordinacion Plan Calama y Plan Atacama </t>
  </si>
  <si>
    <t>Sociologa</t>
  </si>
  <si>
    <t>Daniela Pinilla Calderón</t>
  </si>
  <si>
    <t>Asesorar en materias legales y en asuntos de fortalecimiento a la asociacion de Consejeros regionales, asimismo emitir informes en derecho y otras labores que se le encomienden</t>
  </si>
  <si>
    <t>01 de Junio al 31 de Diciembre</t>
  </si>
  <si>
    <t>Gobierno Regional de La Araucanía</t>
  </si>
  <si>
    <t>Guillermo Augusto Quiroga Toloza</t>
  </si>
  <si>
    <t>Susana Andrea Pardo Escobar</t>
  </si>
  <si>
    <t>Carolina del Carmen Huenupan Jemenao</t>
  </si>
  <si>
    <t>Miguel Angel Cifuentes Rubilar</t>
  </si>
  <si>
    <t>Cristian Andrés Valle Saguas</t>
  </si>
  <si>
    <t>Cristian Vitalich Ibacache</t>
  </si>
  <si>
    <t>Rodrigo Martínez Fernández</t>
  </si>
  <si>
    <t>Paulina Cartes Montory</t>
  </si>
  <si>
    <t>Víctor Torres Jara</t>
  </si>
  <si>
    <t>JUAN FERNANDO MARQUEZ CALDERON</t>
  </si>
  <si>
    <t>ARMANDO CASANOVA HERNANDEZ</t>
  </si>
  <si>
    <t>BRUNO PATRICIO HENRIQUEZ BARRERA</t>
  </si>
  <si>
    <t>Fortalecimiento del GORE de La Araucanía en la generación de cartera integrada de proyectos para habitabilidad en comunidades indígenas para predios adquiridos acogidos</t>
  </si>
  <si>
    <t>Apoyo a la gestión de Calama por Plan de Inversión especial Gobierno Regional de Antofagasta</t>
  </si>
  <si>
    <t>Instalación condiciones básicas de pilotaje proceso de transferencia de competencias y traspaso de servicios públicos, en materia de desarrollo productivo, GORE Antofagasta, Biobío y Los Ríos</t>
  </si>
  <si>
    <t>Implementación de la Iniciativa de Ciudades Emergentes y Sostenibles (ICES) en las conurbaciones de la Región de Coquimbo y Los Lagos.</t>
  </si>
  <si>
    <t>Gobierno Regional de Antofagasta</t>
  </si>
  <si>
    <t>Gobierno Regional de Biobío</t>
  </si>
  <si>
    <t>Gobierno Regional de Los Ríos</t>
  </si>
  <si>
    <t>Gobierno Regional de Coquimbo</t>
  </si>
  <si>
    <t>Agronomo</t>
  </si>
  <si>
    <t>Trabajadora Social</t>
  </si>
  <si>
    <t>Licenciado en Costrucción</t>
  </si>
  <si>
    <t>Licenciado en Ciencias de la Ingeniería</t>
  </si>
  <si>
    <t>15 de mayo al 31 de diciembre</t>
  </si>
  <si>
    <t>01 de julio al 31 de diciembre</t>
  </si>
  <si>
    <t>31 de marzo al 31 de diciembre</t>
  </si>
  <si>
    <t>03 de julio al 31 de diciembre</t>
  </si>
  <si>
    <t>07 de septiembre al 31 de diciembre</t>
  </si>
  <si>
    <t>01 de agosto al 31 de diciembre</t>
  </si>
  <si>
    <t>01 de octubre al 31 de diciembre</t>
  </si>
  <si>
    <t>24 de agosto al 31 de diciembre</t>
  </si>
  <si>
    <t>01 de septiembre al 31 de diciembre</t>
  </si>
  <si>
    <t>Arquitecto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</si>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</sst>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#,##0_ ;[Red]\-#,##0\ "/>
    <numFmt numFmtId="166" formatCode="_-* #,##0_-;\-* #,##0_-;_-* &quot;-&quot;??_-;_-@_-"/>
    <numFmt numFmtId="167" formatCode="_-&quot;$&quot;\ * #,##0_-;\-&quot;$&quot;\ * #,##0_-;_-&quot;$&quot;\ * &quot;-&quot;??_-;_-@_-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justify"/>
    </xf>
    <xf numFmtId="165" fontId="0" fillId="0" borderId="0" xfId="0" applyNumberFormat="1"/>
    <xf numFmtId="165" fontId="0" fillId="0" borderId="0" xfId="0" applyNumberFormat="1" applyAlignment="1">
      <alignment horizontal="left" vertical="justify"/>
    </xf>
    <xf numFmtId="0" fontId="2" fillId="0" borderId="0" xfId="0" applyFont="1" applyFill="1" applyBorder="1" applyAlignment="1">
      <alignment horizontal="left" vertical="justify"/>
    </xf>
    <xf numFmtId="0" fontId="3" fillId="0" borderId="0" xfId="0" applyFont="1" applyFill="1" applyBorder="1" applyAlignment="1">
      <alignment horizontal="left" vertical="justify"/>
    </xf>
    <xf numFmtId="164" fontId="0" fillId="0" borderId="0" xfId="0" applyNumberFormat="1"/>
    <xf numFmtId="0" fontId="0" fillId="3" borderId="0" xfId="0" applyFill="1" applyBorder="1"/>
    <xf numFmtId="0" fontId="5" fillId="0" borderId="1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/>
    <xf numFmtId="0" fontId="3" fillId="0" borderId="0" xfId="0" applyFont="1"/>
    <xf numFmtId="0" fontId="5" fillId="0" borderId="0" xfId="0" applyFont="1" applyFill="1" applyBorder="1" applyAlignment="1">
      <alignment vertical="center"/>
    </xf>
    <xf numFmtId="41" fontId="2" fillId="0" borderId="0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0" fontId="0" fillId="0" borderId="0" xfId="0" applyBorder="1" applyAlignment="1">
      <alignment horizontal="left"/>
    </xf>
    <xf numFmtId="14" fontId="3" fillId="0" borderId="0" xfId="0" applyNumberFormat="1" applyFont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0" fillId="0" borderId="0" xfId="0" applyNumberFormat="1"/>
    <xf numFmtId="0" fontId="5" fillId="3" borderId="0" xfId="0" applyFont="1" applyFill="1" applyBorder="1" applyAlignment="1">
      <alignment horizontal="left" vertical="center"/>
    </xf>
    <xf numFmtId="164" fontId="6" fillId="3" borderId="0" xfId="0" applyNumberFormat="1" applyFont="1" applyFill="1" applyBorder="1" applyAlignment="1">
      <alignment horizontal="right" vertical="justify"/>
    </xf>
    <xf numFmtId="0" fontId="3" fillId="3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164" fontId="6" fillId="2" borderId="15" xfId="0" applyNumberFormat="1" applyFont="1" applyFill="1" applyBorder="1" applyAlignment="1">
      <alignment horizontal="right" vertical="justify"/>
    </xf>
    <xf numFmtId="0" fontId="4" fillId="2" borderId="16" xfId="0" applyFont="1" applyFill="1" applyBorder="1" applyAlignment="1">
      <alignment vertical="justify"/>
    </xf>
    <xf numFmtId="164" fontId="6" fillId="2" borderId="17" xfId="0" applyNumberFormat="1" applyFont="1" applyFill="1" applyBorder="1" applyAlignment="1">
      <alignment horizontal="right" vertical="justify"/>
    </xf>
    <xf numFmtId="0" fontId="4" fillId="2" borderId="18" xfId="0" applyFont="1" applyFill="1" applyBorder="1" applyAlignment="1">
      <alignment vertical="justify"/>
    </xf>
    <xf numFmtId="0" fontId="5" fillId="2" borderId="19" xfId="0" applyFont="1" applyFill="1" applyBorder="1" applyAlignment="1">
      <alignment horizontal="left" vertical="center"/>
    </xf>
    <xf numFmtId="164" fontId="6" fillId="2" borderId="20" xfId="0" applyNumberFormat="1" applyFont="1" applyFill="1" applyBorder="1" applyAlignment="1">
      <alignment horizontal="right" vertical="justify"/>
    </xf>
    <xf numFmtId="0" fontId="4" fillId="4" borderId="8" xfId="0" applyFont="1" applyFill="1" applyBorder="1" applyAlignment="1">
      <alignment horizontal="center"/>
    </xf>
    <xf numFmtId="0" fontId="5" fillId="4" borderId="8" xfId="0" applyFont="1" applyFill="1" applyBorder="1"/>
    <xf numFmtId="166" fontId="5" fillId="4" borderId="8" xfId="1" applyNumberFormat="1" applyFont="1" applyFill="1" applyBorder="1" applyAlignment="1">
      <alignment horizontal="right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2" xfId="0" applyBorder="1" applyAlignment="1">
      <alignment wrapText="1"/>
    </xf>
    <xf numFmtId="0" fontId="0" fillId="0" borderId="0" xfId="0" applyAlignment="1">
      <alignment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0" fontId="0" fillId="0" borderId="22" xfId="0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7" fontId="4" fillId="3" borderId="22" xfId="3" applyNumberFormat="1" applyFont="1" applyFill="1" applyBorder="1" applyAlignment="1">
      <alignment horizontal="center" vertical="center" wrapText="1"/>
    </xf>
    <xf numFmtId="167" fontId="4" fillId="3" borderId="12" xfId="3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/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justify"/>
    </xf>
    <xf numFmtId="0" fontId="4" fillId="2" borderId="24" xfId="0" applyFont="1" applyFill="1" applyBorder="1" applyAlignment="1">
      <alignment horizontal="left" vertical="justify" wrapText="1"/>
    </xf>
    <xf numFmtId="0" fontId="4" fillId="2" borderId="25" xfId="0" applyFont="1" applyFill="1" applyBorder="1" applyAlignment="1">
      <alignment horizontal="left" vertical="justify"/>
    </xf>
    <xf numFmtId="0" fontId="4" fillId="2" borderId="26" xfId="0" applyFont="1" applyFill="1" applyBorder="1" applyAlignment="1">
      <alignment horizontal="left" vertical="justify"/>
    </xf>
    <xf numFmtId="0" fontId="4" fillId="2" borderId="27" xfId="0" applyFont="1" applyFill="1" applyBorder="1" applyAlignment="1">
      <alignment horizontal="left" vertical="justify"/>
    </xf>
    <xf numFmtId="0" fontId="4" fillId="2" borderId="28" xfId="0" applyFont="1" applyFill="1" applyBorder="1" applyAlignment="1">
      <alignment horizontal="left" vertical="justify"/>
    </xf>
    <xf numFmtId="0" fontId="4" fillId="2" borderId="29" xfId="0" applyFont="1" applyFill="1" applyBorder="1" applyAlignment="1">
      <alignment horizontal="left" vertical="justify"/>
    </xf>
    <xf numFmtId="0" fontId="5" fillId="4" borderId="8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3" borderId="0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 vertical="top"/>
    </xf>
    <xf numFmtId="0" fontId="5" fillId="4" borderId="3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1" builtinId="3"/>
    <cellStyle name="Millares [0]" xfId="2" builtinId="6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1200150</xdr:colOff>
      <xdr:row>6</xdr:row>
      <xdr:rowOff>114300</xdr:rowOff>
    </xdr:to>
    <xdr:pic>
      <xdr:nvPicPr>
        <xdr:cNvPr id="116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90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14"/>
  <sheetViews>
    <sheetView showGridLines="0" tabSelected="1" zoomScale="110" zoomScaleNormal="110" zoomScaleSheetLayoutView="100" workbookViewId="0">
      <selection activeCell="A10" sqref="A10"/>
    </sheetView>
  </sheetViews>
  <sheetFormatPr baseColWidth="10" defaultRowHeight="12.75" x14ac:dyDescent="0.2"/>
  <cols>
    <col min="1" max="1" width="24" customWidth="1"/>
    <col min="2" max="2" width="24.42578125" customWidth="1"/>
    <col min="3" max="3" width="24.85546875" style="3" customWidth="1"/>
    <col min="4" max="4" width="26.140625" customWidth="1"/>
    <col min="5" max="5" width="29.85546875" customWidth="1"/>
    <col min="6" max="6" width="40.7109375" customWidth="1"/>
    <col min="7" max="7" width="16.28515625" style="67" customWidth="1"/>
  </cols>
  <sheetData>
    <row r="7" spans="1:8" x14ac:dyDescent="0.2">
      <c r="D7" s="85"/>
    </row>
    <row r="8" spans="1:8" x14ac:dyDescent="0.2">
      <c r="A8" s="82" t="s">
        <v>12</v>
      </c>
      <c r="B8" s="82"/>
      <c r="D8" s="85"/>
    </row>
    <row r="9" spans="1:8" x14ac:dyDescent="0.2">
      <c r="A9" s="83" t="s">
        <v>45</v>
      </c>
      <c r="B9" s="83"/>
      <c r="C9" s="84"/>
      <c r="D9" s="85"/>
    </row>
    <row r="10" spans="1:8" x14ac:dyDescent="0.2">
      <c r="A10" s="90" t="s">
        <v>124</v>
      </c>
      <c r="B10" s="1"/>
      <c r="H10" s="8"/>
    </row>
    <row r="11" spans="1:8" ht="12.75" customHeight="1" x14ac:dyDescent="0.2">
      <c r="A11" s="71" t="s">
        <v>0</v>
      </c>
      <c r="B11" s="71" t="s">
        <v>13</v>
      </c>
      <c r="C11" s="71"/>
      <c r="D11" s="71"/>
      <c r="E11" s="71"/>
      <c r="F11" s="71"/>
      <c r="G11" s="71"/>
      <c r="H11" s="69"/>
    </row>
    <row r="12" spans="1:8" x14ac:dyDescent="0.2">
      <c r="A12" s="71"/>
      <c r="B12" s="71"/>
      <c r="C12" s="71"/>
      <c r="D12" s="71"/>
      <c r="E12" s="71"/>
      <c r="F12" s="71"/>
      <c r="G12" s="71"/>
      <c r="H12" s="69"/>
    </row>
    <row r="13" spans="1:8" ht="15" customHeight="1" x14ac:dyDescent="0.2">
      <c r="A13" s="71"/>
      <c r="B13" s="71"/>
      <c r="C13" s="71"/>
      <c r="D13" s="71"/>
      <c r="E13" s="71"/>
      <c r="F13" s="71"/>
      <c r="G13" s="71"/>
      <c r="H13" s="69"/>
    </row>
    <row r="14" spans="1:8" x14ac:dyDescent="0.2">
      <c r="A14" s="1"/>
      <c r="B14" s="2"/>
      <c r="C14" s="4"/>
      <c r="H14" s="8"/>
    </row>
    <row r="15" spans="1:8" ht="12.75" customHeight="1" x14ac:dyDescent="0.2">
      <c r="A15" s="71" t="s">
        <v>1</v>
      </c>
      <c r="B15" s="72" t="s">
        <v>14</v>
      </c>
      <c r="C15" s="73"/>
      <c r="D15" s="73"/>
      <c r="E15" s="73"/>
      <c r="F15" s="73"/>
      <c r="G15" s="74"/>
      <c r="H15" s="69"/>
    </row>
    <row r="16" spans="1:8" x14ac:dyDescent="0.2">
      <c r="A16" s="71"/>
      <c r="B16" s="75"/>
      <c r="C16" s="76"/>
      <c r="D16" s="76"/>
      <c r="E16" s="76"/>
      <c r="F16" s="76"/>
      <c r="G16" s="77"/>
      <c r="H16" s="69"/>
    </row>
    <row r="17" spans="1:8" ht="13.5" thickBot="1" x14ac:dyDescent="0.25">
      <c r="A17" s="5"/>
      <c r="B17" s="6"/>
      <c r="C17" s="6"/>
      <c r="H17" s="69"/>
    </row>
    <row r="18" spans="1:8" ht="14.25" x14ac:dyDescent="0.2">
      <c r="A18" s="35" t="s">
        <v>2</v>
      </c>
      <c r="B18" s="36">
        <v>4844853</v>
      </c>
      <c r="C18" s="70"/>
      <c r="H18" s="8"/>
    </row>
    <row r="19" spans="1:8" ht="14.25" x14ac:dyDescent="0.2">
      <c r="A19" s="37" t="s">
        <v>3</v>
      </c>
      <c r="B19" s="38"/>
      <c r="C19" s="70"/>
      <c r="H19" s="8"/>
    </row>
    <row r="20" spans="1:8" ht="14.25" x14ac:dyDescent="0.2">
      <c r="A20" s="39" t="s">
        <v>4</v>
      </c>
      <c r="B20" s="38">
        <f>+D60</f>
        <v>4844853</v>
      </c>
      <c r="C20" s="70"/>
      <c r="H20" s="8"/>
    </row>
    <row r="21" spans="1:8" ht="15" thickBot="1" x14ac:dyDescent="0.25">
      <c r="A21" s="40" t="s">
        <v>5</v>
      </c>
      <c r="B21" s="41">
        <f>+B18-B20</f>
        <v>0</v>
      </c>
      <c r="C21" s="70"/>
    </row>
    <row r="22" spans="1:8" s="8" customFormat="1" ht="14.25" x14ac:dyDescent="0.2">
      <c r="A22" s="32"/>
      <c r="B22" s="33"/>
      <c r="C22" s="34"/>
      <c r="G22" s="58"/>
    </row>
    <row r="23" spans="1:8" s="8" customFormat="1" ht="15" thickBot="1" x14ac:dyDescent="0.25">
      <c r="A23" s="32"/>
      <c r="B23" s="33"/>
      <c r="C23" s="34"/>
      <c r="G23" s="58"/>
    </row>
    <row r="24" spans="1:8" ht="13.5" thickBot="1" x14ac:dyDescent="0.25">
      <c r="A24" s="86" t="s">
        <v>15</v>
      </c>
      <c r="B24" s="86" t="s">
        <v>16</v>
      </c>
      <c r="C24" s="88" t="s">
        <v>17</v>
      </c>
      <c r="D24" s="89"/>
      <c r="E24" s="78" t="s">
        <v>18</v>
      </c>
    </row>
    <row r="25" spans="1:8" ht="13.5" thickBot="1" x14ac:dyDescent="0.25">
      <c r="A25" s="87"/>
      <c r="B25" s="87"/>
      <c r="C25" s="42" t="s">
        <v>11</v>
      </c>
      <c r="D25" s="42" t="s">
        <v>19</v>
      </c>
      <c r="E25" s="78"/>
    </row>
    <row r="26" spans="1:8" ht="14.25" x14ac:dyDescent="0.2">
      <c r="A26" s="79" t="s">
        <v>42</v>
      </c>
      <c r="B26" s="9" t="s">
        <v>20</v>
      </c>
      <c r="C26" s="10">
        <f>4000+20000</f>
        <v>24000</v>
      </c>
      <c r="D26" s="11"/>
      <c r="E26" s="12">
        <f>+D26+C26</f>
        <v>24000</v>
      </c>
    </row>
    <row r="27" spans="1:8" ht="14.25" x14ac:dyDescent="0.2">
      <c r="A27" s="80"/>
      <c r="B27" s="13" t="s">
        <v>21</v>
      </c>
      <c r="C27" s="14">
        <f>6000+158400+78240+10000</f>
        <v>252640</v>
      </c>
      <c r="D27" s="15"/>
      <c r="E27" s="12">
        <f t="shared" ref="E27:E40" si="0">+C27+D27</f>
        <v>252640</v>
      </c>
    </row>
    <row r="28" spans="1:8" ht="14.25" x14ac:dyDescent="0.2">
      <c r="A28" s="80"/>
      <c r="B28" s="13" t="s">
        <v>22</v>
      </c>
      <c r="C28" s="14">
        <f>16592+5000+8000</f>
        <v>29592</v>
      </c>
      <c r="D28" s="15"/>
      <c r="E28" s="12">
        <f t="shared" si="0"/>
        <v>29592</v>
      </c>
    </row>
    <row r="29" spans="1:8" ht="14.25" x14ac:dyDescent="0.2">
      <c r="A29" s="80"/>
      <c r="B29" s="13" t="s">
        <v>23</v>
      </c>
      <c r="C29" s="14">
        <f>8000+10000+8000+26777+10000</f>
        <v>62777</v>
      </c>
      <c r="D29" s="15"/>
      <c r="E29" s="12">
        <f t="shared" si="0"/>
        <v>62777</v>
      </c>
    </row>
    <row r="30" spans="1:8" ht="14.25" x14ac:dyDescent="0.2">
      <c r="A30" s="80"/>
      <c r="B30" s="13" t="s">
        <v>24</v>
      </c>
      <c r="C30" s="14">
        <f>16154+4534+13000+8000</f>
        <v>41688</v>
      </c>
      <c r="D30" s="15"/>
      <c r="E30" s="12">
        <f t="shared" si="0"/>
        <v>41688</v>
      </c>
    </row>
    <row r="31" spans="1:8" ht="14.25" x14ac:dyDescent="0.2">
      <c r="A31" s="80"/>
      <c r="B31" s="13" t="s">
        <v>25</v>
      </c>
      <c r="C31" s="14">
        <f>25163</f>
        <v>25163</v>
      </c>
      <c r="D31" s="15"/>
      <c r="E31" s="12">
        <f t="shared" si="0"/>
        <v>25163</v>
      </c>
    </row>
    <row r="32" spans="1:8" ht="14.25" x14ac:dyDescent="0.2">
      <c r="A32" s="80"/>
      <c r="B32" s="13" t="s">
        <v>26</v>
      </c>
      <c r="C32" s="14">
        <f>18051+11784+3256+20000+8000</f>
        <v>61091</v>
      </c>
      <c r="D32" s="15"/>
      <c r="E32" s="12">
        <f t="shared" si="0"/>
        <v>61091</v>
      </c>
    </row>
    <row r="33" spans="1:6" ht="14.25" x14ac:dyDescent="0.2">
      <c r="A33" s="80"/>
      <c r="B33" s="13" t="s">
        <v>27</v>
      </c>
      <c r="C33" s="14">
        <f>46000+19729+6139+19500+78240+10000+20000</f>
        <v>199608</v>
      </c>
      <c r="D33" s="15"/>
      <c r="E33" s="12">
        <f t="shared" si="0"/>
        <v>199608</v>
      </c>
    </row>
    <row r="34" spans="1:6" ht="14.25" x14ac:dyDescent="0.2">
      <c r="A34" s="80"/>
      <c r="B34" s="13" t="s">
        <v>28</v>
      </c>
      <c r="C34" s="14">
        <f>89120+4000+57551+20000+16800+20000</f>
        <v>207471</v>
      </c>
      <c r="D34" s="15"/>
      <c r="E34" s="12">
        <f t="shared" si="0"/>
        <v>207471</v>
      </c>
    </row>
    <row r="35" spans="1:6" ht="14.25" x14ac:dyDescent="0.2">
      <c r="A35" s="80"/>
      <c r="B35" s="13" t="s">
        <v>29</v>
      </c>
      <c r="C35" s="14">
        <f>12095+5250+50000+6000+26777</f>
        <v>100122</v>
      </c>
      <c r="D35" s="15"/>
      <c r="E35" s="12">
        <f t="shared" si="0"/>
        <v>100122</v>
      </c>
    </row>
    <row r="36" spans="1:6" ht="14.25" x14ac:dyDescent="0.2">
      <c r="A36" s="80"/>
      <c r="B36" s="13" t="s">
        <v>30</v>
      </c>
      <c r="C36" s="14">
        <f>23299+5841+5000+5000+59250</f>
        <v>98390</v>
      </c>
      <c r="D36" s="15"/>
      <c r="E36" s="12">
        <f t="shared" si="0"/>
        <v>98390</v>
      </c>
    </row>
    <row r="37" spans="1:6" ht="14.25" x14ac:dyDescent="0.2">
      <c r="A37" s="80"/>
      <c r="B37" s="13" t="s">
        <v>31</v>
      </c>
      <c r="C37" s="14">
        <f>4923+10000</f>
        <v>14923</v>
      </c>
      <c r="D37" s="15"/>
      <c r="E37" s="12">
        <f t="shared" si="0"/>
        <v>14923</v>
      </c>
    </row>
    <row r="38" spans="1:6" ht="14.25" x14ac:dyDescent="0.2">
      <c r="A38" s="80"/>
      <c r="B38" s="13" t="s">
        <v>32</v>
      </c>
      <c r="C38" s="14">
        <f>4500+20000+12975+23000</f>
        <v>60475</v>
      </c>
      <c r="D38" s="15"/>
      <c r="E38" s="12">
        <f t="shared" si="0"/>
        <v>60475</v>
      </c>
    </row>
    <row r="39" spans="1:6" ht="14.25" x14ac:dyDescent="0.2">
      <c r="A39" s="80"/>
      <c r="B39" s="16" t="s">
        <v>33</v>
      </c>
      <c r="C39" s="17">
        <f>40000+65000+11500+5841+78240+2000</f>
        <v>202581</v>
      </c>
      <c r="D39" s="15"/>
      <c r="E39" s="12">
        <f t="shared" si="0"/>
        <v>202581</v>
      </c>
    </row>
    <row r="40" spans="1:6" ht="15" thickBot="1" x14ac:dyDescent="0.25">
      <c r="A40" s="80"/>
      <c r="B40" s="13" t="s">
        <v>34</v>
      </c>
      <c r="C40" s="17">
        <f>40800</f>
        <v>40800</v>
      </c>
      <c r="D40" s="15"/>
      <c r="E40" s="12">
        <f t="shared" si="0"/>
        <v>40800</v>
      </c>
    </row>
    <row r="41" spans="1:6" ht="15" thickBot="1" x14ac:dyDescent="0.25">
      <c r="A41" s="80"/>
      <c r="B41" s="18" t="s">
        <v>35</v>
      </c>
      <c r="C41" s="19">
        <f>SUM(C26:C40)</f>
        <v>1421321</v>
      </c>
      <c r="D41" s="19">
        <f>SUM(D40)</f>
        <v>0</v>
      </c>
      <c r="E41" s="20">
        <f>SUM(E26:E40)</f>
        <v>1421321</v>
      </c>
    </row>
    <row r="42" spans="1:6" ht="15" thickBot="1" x14ac:dyDescent="0.25">
      <c r="A42" s="81"/>
      <c r="B42" s="16" t="s">
        <v>36</v>
      </c>
      <c r="C42" s="17">
        <v>2362325</v>
      </c>
      <c r="D42" s="21">
        <v>0</v>
      </c>
      <c r="E42" s="22">
        <f>SUM(C42:D42)</f>
        <v>2362325</v>
      </c>
    </row>
    <row r="43" spans="1:6" ht="18" customHeight="1" thickBot="1" x14ac:dyDescent="0.25">
      <c r="A43" s="5"/>
      <c r="B43" s="43" t="s">
        <v>18</v>
      </c>
      <c r="C43" s="44">
        <f>+C41+C42</f>
        <v>3783646</v>
      </c>
      <c r="D43" s="44">
        <f>+D42+D41</f>
        <v>0</v>
      </c>
      <c r="E43" s="44">
        <f>SUM(C43:D43)</f>
        <v>3783646</v>
      </c>
    </row>
    <row r="44" spans="1:6" ht="13.5" thickBot="1" x14ac:dyDescent="0.25">
      <c r="A44" s="5"/>
      <c r="B44" s="23"/>
      <c r="C44" s="24"/>
      <c r="D44" s="25"/>
      <c r="E44" s="23"/>
      <c r="F44" s="23"/>
    </row>
    <row r="45" spans="1:6" ht="39" thickBot="1" x14ac:dyDescent="0.25">
      <c r="A45" s="45" t="s">
        <v>37</v>
      </c>
      <c r="B45" s="46" t="s">
        <v>38</v>
      </c>
      <c r="C45" s="46" t="s">
        <v>39</v>
      </c>
      <c r="D45" s="47" t="s">
        <v>40</v>
      </c>
      <c r="E45" s="48" t="s">
        <v>41</v>
      </c>
    </row>
    <row r="46" spans="1:6" ht="23.25" customHeight="1" x14ac:dyDescent="0.2">
      <c r="A46" s="26">
        <v>420</v>
      </c>
      <c r="B46" s="52">
        <v>42102</v>
      </c>
      <c r="C46" s="53">
        <v>42128</v>
      </c>
      <c r="D46" s="27">
        <v>89120</v>
      </c>
      <c r="E46" s="49"/>
    </row>
    <row r="47" spans="1:6" ht="23.25" customHeight="1" x14ac:dyDescent="0.2">
      <c r="A47" s="26">
        <v>522</v>
      </c>
      <c r="B47" s="52">
        <v>42118</v>
      </c>
      <c r="C47" s="53">
        <v>42142</v>
      </c>
      <c r="D47" s="27">
        <v>1248041</v>
      </c>
      <c r="E47" s="54"/>
    </row>
    <row r="48" spans="1:6" ht="23.25" customHeight="1" x14ac:dyDescent="0.2">
      <c r="A48" s="26">
        <v>607</v>
      </c>
      <c r="B48" s="52">
        <v>42132</v>
      </c>
      <c r="C48" s="53">
        <v>42150</v>
      </c>
      <c r="D48" s="27">
        <v>524590</v>
      </c>
      <c r="E48" s="54"/>
    </row>
    <row r="49" spans="1:7" ht="23.25" customHeight="1" x14ac:dyDescent="0.2">
      <c r="A49" s="26">
        <v>620</v>
      </c>
      <c r="B49" s="52">
        <v>42139</v>
      </c>
      <c r="C49" s="53">
        <v>42160</v>
      </c>
      <c r="D49" s="27">
        <v>230720</v>
      </c>
      <c r="E49" s="54"/>
    </row>
    <row r="50" spans="1:7" ht="23.25" customHeight="1" x14ac:dyDescent="0.2">
      <c r="A50" s="26">
        <v>695</v>
      </c>
      <c r="B50" s="52">
        <v>42150</v>
      </c>
      <c r="C50" s="53">
        <v>42177</v>
      </c>
      <c r="D50" s="27">
        <v>351563</v>
      </c>
      <c r="E50" s="54"/>
    </row>
    <row r="51" spans="1:7" ht="23.25" customHeight="1" x14ac:dyDescent="0.2">
      <c r="A51" s="26">
        <v>725</v>
      </c>
      <c r="B51" s="52">
        <v>42159</v>
      </c>
      <c r="C51" s="53">
        <v>42187</v>
      </c>
      <c r="D51" s="27">
        <v>228764</v>
      </c>
      <c r="E51" s="54"/>
    </row>
    <row r="52" spans="1:7" ht="23.25" customHeight="1" x14ac:dyDescent="0.2">
      <c r="A52" s="26">
        <v>921</v>
      </c>
      <c r="B52" s="52">
        <v>42195</v>
      </c>
      <c r="C52" s="53">
        <v>42215</v>
      </c>
      <c r="D52" s="27">
        <v>567959</v>
      </c>
      <c r="E52" s="54"/>
    </row>
    <row r="53" spans="1:7" ht="23.25" customHeight="1" x14ac:dyDescent="0.2">
      <c r="A53" s="26">
        <v>1137</v>
      </c>
      <c r="B53" s="52">
        <v>42226</v>
      </c>
      <c r="C53" s="53">
        <v>42250</v>
      </c>
      <c r="D53" s="27">
        <v>247497</v>
      </c>
      <c r="E53" s="54"/>
    </row>
    <row r="54" spans="1:7" ht="25.15" customHeight="1" x14ac:dyDescent="0.2">
      <c r="A54" s="26">
        <v>1138</v>
      </c>
      <c r="B54" s="52">
        <v>42226</v>
      </c>
      <c r="C54" s="53">
        <v>42250</v>
      </c>
      <c r="D54" s="27">
        <v>142288</v>
      </c>
      <c r="E54" s="50"/>
    </row>
    <row r="55" spans="1:7" ht="25.15" customHeight="1" x14ac:dyDescent="0.2">
      <c r="A55" s="26">
        <v>1294</v>
      </c>
      <c r="B55" s="52">
        <v>42258</v>
      </c>
      <c r="C55" s="52">
        <v>42283</v>
      </c>
      <c r="D55" s="27">
        <v>151263</v>
      </c>
      <c r="E55" s="65"/>
    </row>
    <row r="56" spans="1:7" ht="25.15" customHeight="1" x14ac:dyDescent="0.2">
      <c r="A56" s="26">
        <v>1344</v>
      </c>
      <c r="B56" s="52">
        <v>42268</v>
      </c>
      <c r="C56" s="52">
        <v>42284</v>
      </c>
      <c r="D56" s="27">
        <v>218670</v>
      </c>
      <c r="E56" s="65"/>
    </row>
    <row r="57" spans="1:7" ht="25.15" customHeight="1" x14ac:dyDescent="0.2">
      <c r="A57" s="26">
        <v>1843</v>
      </c>
      <c r="B57" s="52">
        <v>42338</v>
      </c>
      <c r="C57" s="52">
        <v>42354</v>
      </c>
      <c r="D57" s="27">
        <v>140000</v>
      </c>
      <c r="E57" s="65"/>
    </row>
    <row r="58" spans="1:7" ht="25.15" customHeight="1" x14ac:dyDescent="0.2">
      <c r="A58" s="26">
        <v>1788</v>
      </c>
      <c r="B58" s="52">
        <v>42338</v>
      </c>
      <c r="C58" s="52">
        <v>42361</v>
      </c>
      <c r="D58" s="27">
        <v>266142</v>
      </c>
      <c r="E58" s="65"/>
    </row>
    <row r="59" spans="1:7" ht="25.15" customHeight="1" x14ac:dyDescent="0.2">
      <c r="A59" s="26">
        <v>1924</v>
      </c>
      <c r="B59" s="52">
        <v>42341</v>
      </c>
      <c r="C59" s="52">
        <v>42362</v>
      </c>
      <c r="D59" s="27">
        <v>438236</v>
      </c>
      <c r="E59" s="65"/>
    </row>
    <row r="60" spans="1:7" ht="15" thickBot="1" x14ac:dyDescent="0.25">
      <c r="A60" s="28"/>
      <c r="B60" s="29"/>
      <c r="C60" s="29"/>
      <c r="D60" s="30">
        <f>SUM(D46:D59)</f>
        <v>4844853</v>
      </c>
      <c r="E60" s="31"/>
    </row>
    <row r="61" spans="1:7" ht="13.5" thickBot="1" x14ac:dyDescent="0.25">
      <c r="A61" s="5"/>
      <c r="B61" s="6"/>
      <c r="C61" s="6"/>
    </row>
    <row r="62" spans="1:7" s="51" customFormat="1" ht="39" thickBot="1" x14ac:dyDescent="0.25">
      <c r="A62" s="57" t="s">
        <v>44</v>
      </c>
      <c r="B62" s="57" t="s">
        <v>43</v>
      </c>
      <c r="C62" s="57" t="s">
        <v>6</v>
      </c>
      <c r="D62" s="57" t="s">
        <v>7</v>
      </c>
      <c r="E62" s="57" t="s">
        <v>8</v>
      </c>
      <c r="F62" s="57" t="s">
        <v>9</v>
      </c>
      <c r="G62" s="57" t="s">
        <v>10</v>
      </c>
    </row>
    <row r="63" spans="1:7" s="51" customFormat="1" ht="51" x14ac:dyDescent="0.2">
      <c r="A63" s="56" t="s">
        <v>46</v>
      </c>
      <c r="B63" s="63">
        <v>23333331</v>
      </c>
      <c r="C63" s="60" t="s">
        <v>52</v>
      </c>
      <c r="D63" s="60" t="s">
        <v>49</v>
      </c>
      <c r="E63" s="59" t="s">
        <v>47</v>
      </c>
      <c r="F63" s="60" t="s">
        <v>66</v>
      </c>
      <c r="G63" s="60" t="s">
        <v>48</v>
      </c>
    </row>
    <row r="64" spans="1:7" s="51" customFormat="1" ht="76.5" x14ac:dyDescent="0.2">
      <c r="A64" s="55" t="s">
        <v>50</v>
      </c>
      <c r="B64" s="64">
        <v>19444448</v>
      </c>
      <c r="C64" s="61" t="s">
        <v>51</v>
      </c>
      <c r="D64" s="62" t="s">
        <v>53</v>
      </c>
      <c r="E64" s="59" t="s">
        <v>47</v>
      </c>
      <c r="F64" s="61" t="s">
        <v>67</v>
      </c>
      <c r="G64" s="61" t="s">
        <v>76</v>
      </c>
    </row>
    <row r="65" spans="1:7" s="51" customFormat="1" ht="102" x14ac:dyDescent="0.2">
      <c r="A65" s="55" t="s">
        <v>54</v>
      </c>
      <c r="B65" s="64">
        <v>15900000</v>
      </c>
      <c r="C65" s="61" t="s">
        <v>55</v>
      </c>
      <c r="D65" s="61" t="s">
        <v>77</v>
      </c>
      <c r="E65" s="59" t="s">
        <v>47</v>
      </c>
      <c r="F65" s="61" t="s">
        <v>68</v>
      </c>
      <c r="G65" s="61" t="s">
        <v>48</v>
      </c>
    </row>
    <row r="66" spans="1:7" s="51" customFormat="1" ht="63.75" x14ac:dyDescent="0.2">
      <c r="A66" s="55" t="s">
        <v>56</v>
      </c>
      <c r="B66" s="64">
        <v>21600000</v>
      </c>
      <c r="C66" s="61" t="s">
        <v>57</v>
      </c>
      <c r="D66" s="61" t="s">
        <v>53</v>
      </c>
      <c r="E66" s="59" t="s">
        <v>47</v>
      </c>
      <c r="F66" s="61" t="s">
        <v>69</v>
      </c>
      <c r="G66" s="61" t="s">
        <v>58</v>
      </c>
    </row>
    <row r="67" spans="1:7" s="51" customFormat="1" ht="76.5" x14ac:dyDescent="0.2">
      <c r="A67" s="55" t="s">
        <v>78</v>
      </c>
      <c r="B67" s="64">
        <v>26676000</v>
      </c>
      <c r="C67" s="61" t="s">
        <v>57</v>
      </c>
      <c r="D67" s="61" t="s">
        <v>53</v>
      </c>
      <c r="E67" s="59" t="s">
        <v>47</v>
      </c>
      <c r="F67" s="61" t="s">
        <v>70</v>
      </c>
      <c r="G67" s="61" t="s">
        <v>59</v>
      </c>
    </row>
    <row r="68" spans="1:7" s="51" customFormat="1" ht="76.5" x14ac:dyDescent="0.2">
      <c r="A68" s="55" t="s">
        <v>60</v>
      </c>
      <c r="B68" s="64">
        <v>26676000</v>
      </c>
      <c r="C68" s="61" t="s">
        <v>57</v>
      </c>
      <c r="D68" s="61" t="s">
        <v>53</v>
      </c>
      <c r="E68" s="59" t="s">
        <v>47</v>
      </c>
      <c r="F68" s="61" t="s">
        <v>71</v>
      </c>
      <c r="G68" s="61" t="s">
        <v>58</v>
      </c>
    </row>
    <row r="69" spans="1:7" s="51" customFormat="1" ht="76.5" x14ac:dyDescent="0.2">
      <c r="A69" s="55" t="s">
        <v>61</v>
      </c>
      <c r="B69" s="64">
        <v>23048000</v>
      </c>
      <c r="C69" s="61" t="s">
        <v>62</v>
      </c>
      <c r="D69" s="61" t="s">
        <v>53</v>
      </c>
      <c r="E69" s="59" t="s">
        <v>47</v>
      </c>
      <c r="F69" s="61" t="s">
        <v>72</v>
      </c>
      <c r="G69" s="61" t="s">
        <v>48</v>
      </c>
    </row>
    <row r="70" spans="1:7" s="51" customFormat="1" ht="51" x14ac:dyDescent="0.2">
      <c r="A70" s="55" t="s">
        <v>63</v>
      </c>
      <c r="B70" s="64">
        <v>17950000</v>
      </c>
      <c r="C70" s="61" t="s">
        <v>57</v>
      </c>
      <c r="D70" s="61" t="s">
        <v>53</v>
      </c>
      <c r="E70" s="59" t="s">
        <v>47</v>
      </c>
      <c r="F70" s="61" t="s">
        <v>73</v>
      </c>
      <c r="G70" s="61" t="s">
        <v>79</v>
      </c>
    </row>
    <row r="71" spans="1:7" s="51" customFormat="1" ht="76.5" x14ac:dyDescent="0.2">
      <c r="A71" s="55" t="s">
        <v>80</v>
      </c>
      <c r="B71" s="64">
        <v>20194000</v>
      </c>
      <c r="C71" s="61" t="s">
        <v>57</v>
      </c>
      <c r="D71" s="61" t="s">
        <v>53</v>
      </c>
      <c r="E71" s="59" t="s">
        <v>47</v>
      </c>
      <c r="F71" s="61" t="s">
        <v>74</v>
      </c>
      <c r="G71" s="61" t="s">
        <v>65</v>
      </c>
    </row>
    <row r="72" spans="1:7" s="51" customFormat="1" ht="63.75" x14ac:dyDescent="0.2">
      <c r="A72" s="55" t="s">
        <v>64</v>
      </c>
      <c r="B72" s="64">
        <v>20194000</v>
      </c>
      <c r="C72" s="61" t="s">
        <v>57</v>
      </c>
      <c r="D72" s="61" t="s">
        <v>53</v>
      </c>
      <c r="E72" s="59" t="s">
        <v>47</v>
      </c>
      <c r="F72" s="61" t="s">
        <v>75</v>
      </c>
      <c r="G72" s="61" t="s">
        <v>81</v>
      </c>
    </row>
    <row r="73" spans="1:7" ht="45.75" customHeight="1" x14ac:dyDescent="0.2">
      <c r="A73" s="55" t="s">
        <v>82</v>
      </c>
      <c r="B73" s="64">
        <v>18000000</v>
      </c>
      <c r="C73" s="61" t="s">
        <v>83</v>
      </c>
      <c r="D73" s="61" t="s">
        <v>53</v>
      </c>
      <c r="E73" s="59" t="s">
        <v>47</v>
      </c>
      <c r="F73" s="61" t="s">
        <v>84</v>
      </c>
      <c r="G73" s="61" t="s">
        <v>85</v>
      </c>
    </row>
    <row r="74" spans="1:7" ht="63.75" x14ac:dyDescent="0.2">
      <c r="A74" s="55" t="s">
        <v>86</v>
      </c>
      <c r="B74" s="64">
        <f>1905000*7</f>
        <v>13335000</v>
      </c>
      <c r="C74" s="61" t="s">
        <v>88</v>
      </c>
      <c r="D74" s="61" t="s">
        <v>89</v>
      </c>
      <c r="E74" s="59" t="s">
        <v>47</v>
      </c>
      <c r="F74" s="61" t="s">
        <v>87</v>
      </c>
      <c r="G74" s="61" t="s">
        <v>48</v>
      </c>
    </row>
    <row r="75" spans="1:7" ht="51" x14ac:dyDescent="0.2">
      <c r="A75" s="55" t="s">
        <v>90</v>
      </c>
      <c r="B75" s="64">
        <v>21050000</v>
      </c>
      <c r="C75" s="61" t="s">
        <v>116</v>
      </c>
      <c r="D75" s="61" t="s">
        <v>89</v>
      </c>
      <c r="E75" s="59" t="s">
        <v>89</v>
      </c>
      <c r="F75" s="66" t="s">
        <v>102</v>
      </c>
      <c r="G75" s="62" t="s">
        <v>110</v>
      </c>
    </row>
    <row r="76" spans="1:7" ht="51" x14ac:dyDescent="0.2">
      <c r="A76" s="55" t="s">
        <v>91</v>
      </c>
      <c r="B76" s="64">
        <v>12644149</v>
      </c>
      <c r="C76" s="61" t="s">
        <v>117</v>
      </c>
      <c r="D76" s="61" t="s">
        <v>89</v>
      </c>
      <c r="E76" s="59" t="s">
        <v>89</v>
      </c>
      <c r="F76" s="66" t="s">
        <v>102</v>
      </c>
      <c r="G76" s="62" t="s">
        <v>110</v>
      </c>
    </row>
    <row r="77" spans="1:7" ht="51" x14ac:dyDescent="0.2">
      <c r="A77" s="55" t="s">
        <v>92</v>
      </c>
      <c r="B77" s="64">
        <v>8707482</v>
      </c>
      <c r="C77" s="61" t="s">
        <v>114</v>
      </c>
      <c r="D77" s="61" t="s">
        <v>89</v>
      </c>
      <c r="E77" s="59" t="s">
        <v>89</v>
      </c>
      <c r="F77" s="66" t="s">
        <v>102</v>
      </c>
      <c r="G77" s="62" t="s">
        <v>111</v>
      </c>
    </row>
    <row r="78" spans="1:7" ht="51" x14ac:dyDescent="0.2">
      <c r="A78" s="55" t="s">
        <v>93</v>
      </c>
      <c r="B78" s="64">
        <v>5804149</v>
      </c>
      <c r="C78" s="61" t="s">
        <v>117</v>
      </c>
      <c r="D78" s="61" t="s">
        <v>89</v>
      </c>
      <c r="E78" s="59" t="s">
        <v>89</v>
      </c>
      <c r="F78" s="66" t="s">
        <v>102</v>
      </c>
      <c r="G78" s="62" t="s">
        <v>112</v>
      </c>
    </row>
    <row r="79" spans="1:7" ht="51" x14ac:dyDescent="0.2">
      <c r="A79" s="55" t="s">
        <v>94</v>
      </c>
      <c r="B79" s="64">
        <v>4844149</v>
      </c>
      <c r="C79" s="61" t="s">
        <v>115</v>
      </c>
      <c r="D79" s="61" t="s">
        <v>89</v>
      </c>
      <c r="E79" s="59" t="s">
        <v>89</v>
      </c>
      <c r="F79" s="66" t="s">
        <v>102</v>
      </c>
      <c r="G79" s="62" t="s">
        <v>113</v>
      </c>
    </row>
    <row r="80" spans="1:7" ht="38.25" x14ac:dyDescent="0.2">
      <c r="A80" s="55" t="s">
        <v>95</v>
      </c>
      <c r="B80" s="64">
        <v>7600000</v>
      </c>
      <c r="C80" s="61" t="s">
        <v>118</v>
      </c>
      <c r="D80" s="59" t="s">
        <v>106</v>
      </c>
      <c r="E80" s="59" t="s">
        <v>106</v>
      </c>
      <c r="F80" s="66" t="s">
        <v>103</v>
      </c>
      <c r="G80" s="62" t="s">
        <v>123</v>
      </c>
    </row>
    <row r="81" spans="1:7" ht="63.75" x14ac:dyDescent="0.2">
      <c r="A81" s="55" t="s">
        <v>96</v>
      </c>
      <c r="B81" s="64">
        <v>19080000</v>
      </c>
      <c r="C81" s="61" t="s">
        <v>115</v>
      </c>
      <c r="D81" s="59" t="s">
        <v>107</v>
      </c>
      <c r="E81" s="59" t="s">
        <v>107</v>
      </c>
      <c r="F81" s="66" t="s">
        <v>104</v>
      </c>
      <c r="G81" s="26"/>
    </row>
    <row r="82" spans="1:7" ht="63.75" x14ac:dyDescent="0.2">
      <c r="A82" s="55" t="s">
        <v>97</v>
      </c>
      <c r="B82" s="64">
        <v>12000000</v>
      </c>
      <c r="C82" s="61" t="s">
        <v>119</v>
      </c>
      <c r="D82" s="59" t="s">
        <v>107</v>
      </c>
      <c r="E82" s="59" t="s">
        <v>107</v>
      </c>
      <c r="F82" s="66" t="s">
        <v>104</v>
      </c>
      <c r="G82" s="26"/>
    </row>
    <row r="83" spans="1:7" ht="63.75" x14ac:dyDescent="0.2">
      <c r="A83" s="55" t="s">
        <v>98</v>
      </c>
      <c r="B83" s="64">
        <v>7200000</v>
      </c>
      <c r="C83" s="61" t="s">
        <v>120</v>
      </c>
      <c r="D83" s="59" t="s">
        <v>107</v>
      </c>
      <c r="E83" s="59" t="s">
        <v>107</v>
      </c>
      <c r="F83" s="66" t="s">
        <v>104</v>
      </c>
      <c r="G83" s="26"/>
    </row>
    <row r="84" spans="1:7" ht="63.75" x14ac:dyDescent="0.2">
      <c r="A84" s="55" t="s">
        <v>99</v>
      </c>
      <c r="B84" s="64">
        <v>12720000</v>
      </c>
      <c r="C84" s="61" t="s">
        <v>121</v>
      </c>
      <c r="D84" s="59" t="s">
        <v>108</v>
      </c>
      <c r="E84" s="59" t="s">
        <v>108</v>
      </c>
      <c r="F84" s="66" t="s">
        <v>104</v>
      </c>
      <c r="G84" s="26"/>
    </row>
    <row r="85" spans="1:7" ht="63.75" x14ac:dyDescent="0.2">
      <c r="A85" s="55" t="s">
        <v>100</v>
      </c>
      <c r="B85" s="64">
        <v>9600000</v>
      </c>
      <c r="C85" s="61" t="s">
        <v>122</v>
      </c>
      <c r="D85" s="59" t="s">
        <v>108</v>
      </c>
      <c r="E85" s="59" t="s">
        <v>108</v>
      </c>
      <c r="F85" s="66" t="s">
        <v>104</v>
      </c>
      <c r="G85" s="26"/>
    </row>
    <row r="86" spans="1:7" ht="51" x14ac:dyDescent="0.2">
      <c r="A86" s="55" t="s">
        <v>101</v>
      </c>
      <c r="B86" s="64">
        <v>7111108</v>
      </c>
      <c r="C86" s="61"/>
      <c r="D86" s="59" t="s">
        <v>109</v>
      </c>
      <c r="E86" s="59" t="s">
        <v>109</v>
      </c>
      <c r="F86" s="66" t="s">
        <v>105</v>
      </c>
      <c r="G86" s="26"/>
    </row>
    <row r="87" spans="1:7" x14ac:dyDescent="0.2">
      <c r="B87" s="68">
        <f>SUM(B63:B86)</f>
        <v>374711816</v>
      </c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</sheetData>
  <mergeCells count="15">
    <mergeCell ref="A15:A16"/>
    <mergeCell ref="E24:E25"/>
    <mergeCell ref="A26:A42"/>
    <mergeCell ref="A8:B8"/>
    <mergeCell ref="A9:C9"/>
    <mergeCell ref="A11:A13"/>
    <mergeCell ref="D7:D9"/>
    <mergeCell ref="A24:A25"/>
    <mergeCell ref="B24:B25"/>
    <mergeCell ref="C24:D24"/>
    <mergeCell ref="H11:H13"/>
    <mergeCell ref="H15:H17"/>
    <mergeCell ref="C18:C21"/>
    <mergeCell ref="B11:G13"/>
    <mergeCell ref="B15:G16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Trim.2015</vt:lpstr>
    </vt:vector>
  </TitlesOfParts>
  <Company>subdere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Fabiola Corona Mellibosky</cp:lastModifiedBy>
  <cp:lastPrinted>2013-04-09T16:30:35Z</cp:lastPrinted>
  <dcterms:created xsi:type="dcterms:W3CDTF">2008-04-29T16:22:01Z</dcterms:created>
  <dcterms:modified xsi:type="dcterms:W3CDTF">2017-09-13T19:46:56Z</dcterms:modified>
</cp:coreProperties>
</file>