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cancino\Desktop\Programa 01 Glosa 07\"/>
    </mc:Choice>
  </mc:AlternateContent>
  <xr:revisionPtr revIDLastSave="0" documentId="13_ncr:1_{7220F3D0-BA57-4876-A4B6-0BA1D46055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4.03.034" sheetId="1" r:id="rId1"/>
    <sheet name="24.03.602" sheetId="2" r:id="rId2"/>
  </sheets>
  <definedNames>
    <definedName name="_xlnm.Print_Area" localSheetId="0">'24.03.034'!$A$1:$F$23</definedName>
    <definedName name="_xlnm.Print_Area" localSheetId="1">'24.03.602'!$A$1:$F$96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6" i="2" l="1"/>
  <c r="D96" i="2"/>
  <c r="C96" i="2"/>
  <c r="B96" i="2"/>
  <c r="E95" i="2"/>
  <c r="D95" i="2"/>
  <c r="C95" i="2"/>
  <c r="B95" i="2"/>
  <c r="E94" i="2"/>
  <c r="D94" i="2"/>
  <c r="C94" i="2"/>
  <c r="B94" i="2"/>
  <c r="E93" i="2"/>
  <c r="D93" i="2"/>
  <c r="C93" i="2"/>
  <c r="B93" i="2"/>
  <c r="E92" i="2"/>
  <c r="D92" i="2"/>
  <c r="C92" i="2"/>
  <c r="B92" i="2"/>
  <c r="E91" i="2"/>
  <c r="D91" i="2"/>
  <c r="C91" i="2"/>
  <c r="B91" i="2"/>
  <c r="E90" i="2"/>
  <c r="D90" i="2"/>
  <c r="C90" i="2"/>
  <c r="B90" i="2"/>
  <c r="E89" i="2"/>
  <c r="D89" i="2"/>
  <c r="C89" i="2"/>
  <c r="B89" i="2"/>
  <c r="E88" i="2"/>
  <c r="D88" i="2"/>
  <c r="C88" i="2"/>
  <c r="B88" i="2"/>
  <c r="E87" i="2"/>
  <c r="D87" i="2"/>
  <c r="C87" i="2"/>
  <c r="B87" i="2"/>
  <c r="E86" i="2"/>
  <c r="D86" i="2"/>
  <c r="C86" i="2"/>
  <c r="B86" i="2"/>
  <c r="E85" i="2"/>
  <c r="D85" i="2"/>
  <c r="C85" i="2"/>
  <c r="B85" i="2"/>
  <c r="E84" i="2"/>
  <c r="D84" i="2"/>
  <c r="C84" i="2"/>
  <c r="B84" i="2"/>
  <c r="E83" i="2"/>
  <c r="D83" i="2"/>
  <c r="C83" i="2"/>
  <c r="B83" i="2"/>
  <c r="E82" i="2"/>
  <c r="D82" i="2"/>
  <c r="C82" i="2"/>
  <c r="B82" i="2"/>
  <c r="E81" i="2"/>
  <c r="D81" i="2"/>
  <c r="C81" i="2"/>
  <c r="B81" i="2"/>
  <c r="E80" i="2"/>
  <c r="D80" i="2"/>
  <c r="C80" i="2"/>
  <c r="B80" i="2"/>
  <c r="E79" i="2"/>
  <c r="D79" i="2"/>
  <c r="C79" i="2"/>
  <c r="B79" i="2"/>
  <c r="E78" i="2"/>
  <c r="D78" i="2"/>
  <c r="C78" i="2"/>
  <c r="B78" i="2"/>
  <c r="E77" i="2"/>
  <c r="D77" i="2"/>
  <c r="C77" i="2"/>
  <c r="B77" i="2"/>
  <c r="E76" i="2"/>
  <c r="D76" i="2"/>
  <c r="C76" i="2"/>
  <c r="B76" i="2"/>
  <c r="E75" i="2"/>
  <c r="D75" i="2"/>
  <c r="C75" i="2"/>
  <c r="B75" i="2"/>
  <c r="E74" i="2"/>
  <c r="D74" i="2"/>
  <c r="C74" i="2"/>
  <c r="B74" i="2"/>
  <c r="E73" i="2"/>
  <c r="D73" i="2"/>
  <c r="C73" i="2"/>
  <c r="B73" i="2"/>
  <c r="E72" i="2"/>
  <c r="D72" i="2"/>
  <c r="C72" i="2"/>
  <c r="B72" i="2"/>
  <c r="E71" i="2"/>
  <c r="D71" i="2"/>
  <c r="C71" i="2"/>
  <c r="B71" i="2"/>
  <c r="E70" i="2"/>
  <c r="D70" i="2"/>
  <c r="C70" i="2"/>
  <c r="B70" i="2"/>
  <c r="E69" i="2"/>
  <c r="D69" i="2"/>
  <c r="C69" i="2"/>
  <c r="B69" i="2"/>
  <c r="E68" i="2"/>
  <c r="D68" i="2"/>
  <c r="C68" i="2"/>
  <c r="B68" i="2"/>
  <c r="E67" i="2"/>
  <c r="D67" i="2"/>
  <c r="C67" i="2"/>
  <c r="B67" i="2"/>
  <c r="E66" i="2"/>
  <c r="D66" i="2"/>
  <c r="C66" i="2"/>
  <c r="B66" i="2"/>
  <c r="E65" i="2"/>
  <c r="D65" i="2"/>
  <c r="C65" i="2"/>
  <c r="B65" i="2"/>
  <c r="E64" i="2"/>
  <c r="D64" i="2"/>
  <c r="C64" i="2"/>
  <c r="B64" i="2"/>
  <c r="E63" i="2"/>
  <c r="D63" i="2"/>
  <c r="C63" i="2"/>
  <c r="B63" i="2"/>
  <c r="E62" i="2"/>
  <c r="D62" i="2"/>
  <c r="C62" i="2"/>
  <c r="B62" i="2"/>
  <c r="E61" i="2"/>
  <c r="D61" i="2"/>
  <c r="C61" i="2"/>
  <c r="B61" i="2"/>
  <c r="E60" i="2"/>
  <c r="D60" i="2"/>
  <c r="C60" i="2"/>
  <c r="B60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B7" i="2"/>
</calcChain>
</file>

<file path=xl/sharedStrings.xml><?xml version="1.0" encoding="utf-8"?>
<sst xmlns="http://schemas.openxmlformats.org/spreadsheetml/2006/main" count="30" uniqueCount="21">
  <si>
    <t>Programa 01</t>
  </si>
  <si>
    <t xml:space="preserve">Glosa 07   </t>
  </si>
  <si>
    <t>24.03.034</t>
  </si>
  <si>
    <t>Requerimiento:</t>
  </si>
  <si>
    <r>
      <rPr>
        <sz val="10"/>
        <color theme="1"/>
        <rFont val="Verdana"/>
      </rPr>
      <t>La Subsecretaria de Desarrollo Regional y Administrativo informará, trimestralmente, a la Comisión Especial Mixta de Presupuestos y la Comisión de Seguridad Ciudadana de la Cámara de Diputados, las capacitaciones realizadas con cargo a estos recursos, especificando las personas naturales o jurídicas, el contenido de la capacitación, desagregado por comuna y/o región, según corresponda.</t>
    </r>
    <r>
      <rPr>
        <b/>
        <sz val="10"/>
        <color rgb="FF000000"/>
        <rFont val="Verdana"/>
      </rPr>
      <t xml:space="preserve"> La referida Subsecretaría informará de igual manera a las instancias indicadas en el inciso precedente de las evaluaciones y destinos de los recursos de los programas de capacitación municipal y regional de los fondos concursables, becas ley N° 20.742, del programa de apoyo al mejoramiento de la gestión y de servicios municipales y programas de modernización municipal contemplados en este subtítulo.</t>
    </r>
  </si>
  <si>
    <t>Periodicidad:</t>
  </si>
  <si>
    <t>Trimestralmente</t>
  </si>
  <si>
    <t>Tipo de Gasto</t>
  </si>
  <si>
    <t>Descripción del Gasto</t>
  </si>
  <si>
    <t>Monto M$</t>
  </si>
  <si>
    <t>Persona o entidad ejecutora de los Recursos</t>
  </si>
  <si>
    <t>24.03.602.001</t>
  </si>
  <si>
    <t>24.03.602.002</t>
  </si>
  <si>
    <t>24.03.602.003</t>
  </si>
  <si>
    <t>24.03.602.004</t>
  </si>
  <si>
    <t>24.03.602.005</t>
  </si>
  <si>
    <t>24.03.602.006</t>
  </si>
  <si>
    <t>24.03.602</t>
  </si>
  <si>
    <r>
      <rPr>
        <sz val="10"/>
        <color theme="1"/>
        <rFont val="Verdana"/>
      </rPr>
      <t xml:space="preserve">La Subsecretaria de Desarrollo Regional y Administrativo informará, trimestralmente, a la Comisión Especial Mixta de Presupuestos y la Comisión de Seguridad Ciudadana de la Cámara de Diputados, las capacitaciones realizadas con cargo a estos recursos, especificando las personas naturales o jurídicas, el contenido de la capacitación, desagregado por comuna y/o región, según corresponda. </t>
    </r>
    <r>
      <rPr>
        <b/>
        <sz val="10"/>
        <color rgb="FF000000"/>
        <rFont val="Verdana"/>
      </rPr>
      <t>La referida Subsecretaría informará de igual manera a las instancias indicadas en el inciso precedente de las evaluaciones y destinos de los recursos de los programas de capacitación municipal y regional de los fondos concursables, becas ley N° 20.742, del programa de apoyo al mejoramiento de la gestión y de servicios municipales y programas de modernización municipal contemplados en este subtítulo.</t>
    </r>
  </si>
  <si>
    <t>SIN MOVIMIENTO DE INFORMAR</t>
  </si>
  <si>
    <t>4°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</si>
</sst>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dd\.mm\.yyyy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Verdana"/>
    </font>
    <font>
      <sz val="10"/>
      <color theme="1"/>
      <name val="Verdana"/>
    </font>
    <font>
      <sz val="10"/>
      <name val="Arial"/>
    </font>
    <font>
      <b/>
      <sz val="10"/>
      <color theme="1"/>
      <name val="Arial"/>
    </font>
    <font>
      <b/>
      <sz val="10"/>
      <color rgb="FF000000"/>
      <name val="Verdana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vertical="center"/>
    </xf>
    <xf numFmtId="164" fontId="3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3" borderId="12" xfId="0" applyFont="1" applyFill="1" applyBorder="1"/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5" fillId="0" borderId="13" xfId="0" applyNumberFormat="1" applyFont="1" applyBorder="1"/>
    <xf numFmtId="0" fontId="1" fillId="0" borderId="13" xfId="0" applyFont="1" applyBorder="1"/>
    <xf numFmtId="3" fontId="1" fillId="0" borderId="13" xfId="0" applyNumberFormat="1" applyFont="1" applyBorder="1"/>
    <xf numFmtId="49" fontId="1" fillId="0" borderId="13" xfId="0" applyNumberFormat="1" applyFont="1" applyBorder="1"/>
    <xf numFmtId="0" fontId="2" fillId="2" borderId="1" xfId="0" applyFont="1" applyFill="1" applyBorder="1" applyAlignment="1">
      <alignment horizontal="left" vertical="center"/>
    </xf>
    <xf numFmtId="0" fontId="4" fillId="0" borderId="5" xfId="0" applyFont="1" applyBorder="1"/>
    <xf numFmtId="0" fontId="4" fillId="0" borderId="8" xfId="0" applyFont="1" applyBorder="1"/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0" fillId="0" borderId="0" xfId="0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85850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76325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B12" sqref="B12:B14"/>
    </sheetView>
  </sheetViews>
  <sheetFormatPr baseColWidth="10" defaultColWidth="12.5703125" defaultRowHeight="15" customHeight="1" x14ac:dyDescent="0.2"/>
  <cols>
    <col min="1" max="1" width="2.85546875" customWidth="1"/>
    <col min="2" max="2" width="44" customWidth="1"/>
    <col min="3" max="3" width="47.140625" customWidth="1"/>
    <col min="4" max="4" width="31" customWidth="1"/>
    <col min="5" max="5" width="44.85546875" customWidth="1"/>
    <col min="6" max="6" width="26.28515625" customWidth="1"/>
    <col min="7" max="26" width="10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 t="s">
        <v>20</v>
      </c>
      <c r="C7" s="2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4" t="s">
        <v>0</v>
      </c>
      <c r="C8" s="4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5" t="s">
        <v>1</v>
      </c>
      <c r="C9" s="5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4" t="s">
        <v>2</v>
      </c>
      <c r="C10" s="4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9" t="s">
        <v>3</v>
      </c>
      <c r="C12" s="22" t="s">
        <v>4</v>
      </c>
      <c r="D12" s="23"/>
      <c r="E12" s="23"/>
      <c r="F12" s="2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20"/>
      <c r="C13" s="25"/>
      <c r="D13" s="26"/>
      <c r="E13" s="26"/>
      <c r="F13" s="2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3.75" customHeight="1" x14ac:dyDescent="0.2">
      <c r="A14" s="1"/>
      <c r="B14" s="21"/>
      <c r="C14" s="28"/>
      <c r="D14" s="29"/>
      <c r="E14" s="29"/>
      <c r="F14" s="3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7"/>
      <c r="C15" s="8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9" t="s">
        <v>5</v>
      </c>
      <c r="C16" s="22" t="s">
        <v>6</v>
      </c>
      <c r="D16" s="23"/>
      <c r="E16" s="23"/>
      <c r="F16" s="2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8.75" customHeight="1" x14ac:dyDescent="0.2">
      <c r="A17" s="1"/>
      <c r="B17" s="21"/>
      <c r="C17" s="28"/>
      <c r="D17" s="29"/>
      <c r="E17" s="29"/>
      <c r="F17" s="3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5"/>
      <c r="C18" s="8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0"/>
      <c r="C19" s="10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">
      <c r="A20" s="1"/>
      <c r="B20" s="11" t="s">
        <v>7</v>
      </c>
      <c r="C20" s="12" t="s">
        <v>8</v>
      </c>
      <c r="D20" s="13" t="s">
        <v>9</v>
      </c>
      <c r="E20" s="11" t="s">
        <v>10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.75" customHeight="1" x14ac:dyDescent="0.2">
      <c r="A21" s="14"/>
      <c r="B21" s="34" t="s">
        <v>19</v>
      </c>
      <c r="C21" s="35"/>
      <c r="D21" s="35"/>
      <c r="E21" s="36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B12:B14"/>
    <mergeCell ref="C12:F14"/>
    <mergeCell ref="B16:B17"/>
    <mergeCell ref="C16:F17"/>
    <mergeCell ref="B21:E21"/>
  </mergeCells>
  <pageMargins left="0.7" right="0.7" top="0.75" bottom="0.75" header="0" footer="0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7"/>
  <sheetViews>
    <sheetView zoomScaleNormal="100" workbookViewId="0">
      <selection activeCell="B12" sqref="B12:B14"/>
    </sheetView>
  </sheetViews>
  <sheetFormatPr baseColWidth="10" defaultColWidth="12.5703125" defaultRowHeight="15" customHeight="1" x14ac:dyDescent="0.2"/>
  <cols>
    <col min="1" max="1" width="2.85546875" customWidth="1"/>
    <col min="2" max="2" width="33.42578125" customWidth="1"/>
    <col min="3" max="3" width="56.140625" customWidth="1"/>
    <col min="4" max="4" width="31" customWidth="1"/>
    <col min="5" max="5" width="130.7109375" bestFit="1" customWidth="1"/>
    <col min="6" max="6" width="26.28515625" customWidth="1"/>
    <col min="7" max="10" width="11.42578125" customWidth="1"/>
    <col min="11" max="11" width="11.42578125" hidden="1" customWidth="1"/>
    <col min="12" max="26" width="10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12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 t="s">
        <v>13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31" t="str">
        <f>'24.03.034'!B7</f>
        <v>4° Trimestre 2024</v>
      </c>
      <c r="C7" s="26"/>
      <c r="D7" s="3"/>
      <c r="E7" s="1"/>
      <c r="F7" s="1"/>
      <c r="G7" s="1"/>
      <c r="H7" s="1"/>
      <c r="I7" s="1"/>
      <c r="J7" s="1"/>
      <c r="K7" s="1" t="s">
        <v>16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32" t="s">
        <v>0</v>
      </c>
      <c r="C8" s="26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5" t="s">
        <v>1</v>
      </c>
      <c r="C9" s="5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33" t="s">
        <v>17</v>
      </c>
      <c r="C10" s="26"/>
      <c r="D10" s="2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9" t="s">
        <v>3</v>
      </c>
      <c r="C12" s="22" t="s">
        <v>18</v>
      </c>
      <c r="D12" s="23"/>
      <c r="E12" s="23"/>
      <c r="F12" s="2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20"/>
      <c r="C13" s="25"/>
      <c r="D13" s="26"/>
      <c r="E13" s="26"/>
      <c r="F13" s="2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9.25" customHeight="1" x14ac:dyDescent="0.2">
      <c r="A14" s="1"/>
      <c r="B14" s="21"/>
      <c r="C14" s="28"/>
      <c r="D14" s="29"/>
      <c r="E14" s="29"/>
      <c r="F14" s="3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7"/>
      <c r="C15" s="8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9" t="s">
        <v>5</v>
      </c>
      <c r="C16" s="22" t="s">
        <v>6</v>
      </c>
      <c r="D16" s="23"/>
      <c r="E16" s="23"/>
      <c r="F16" s="2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8.75" customHeight="1" x14ac:dyDescent="0.2">
      <c r="A17" s="1"/>
      <c r="B17" s="21"/>
      <c r="C17" s="28"/>
      <c r="D17" s="29"/>
      <c r="E17" s="29"/>
      <c r="F17" s="3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5"/>
      <c r="C18" s="8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0"/>
      <c r="C19" s="10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">
      <c r="A20" s="1"/>
      <c r="B20" s="11" t="s">
        <v>7</v>
      </c>
      <c r="C20" s="12" t="s">
        <v>8</v>
      </c>
      <c r="D20" s="13" t="s">
        <v>9</v>
      </c>
      <c r="E20" s="11" t="s">
        <v>10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5" t="str">
        <f ca="1">IFERROR(__xludf.DUMMYFUNCTION("IMPORTRANGE(""https://docs.google.com/spreadsheets/d/1326rdUM6oOTA_5T6U_eA-Yqy4OMk6d_RGd_Z1bKVaC8/edit#gid=1459860096"",""'24.03.602 DDM'!C10:C100"")"),"24.03.602.4")</f>
        <v>24.03.602.4</v>
      </c>
      <c r="C21" s="16" t="str">
        <f ca="1">IFERROR(__xludf.DUMMYFUNCTION("IMPORTRANGE(""https://docs.google.com/spreadsheets/d/1326rdUM6oOTA_5T6U_eA-Yqy4OMk6d_RGd_Z1bKVaC8/edit#gid=1459860096"",""'24.03.602 DDM'!i10:i100"")"),"Cuentas Públicas Participativas Municipales")</f>
        <v>Cuentas Públicas Participativas Municipales</v>
      </c>
      <c r="D21" s="17">
        <f ca="1">IFERROR(__xludf.DUMMYFUNCTION("IMPORTRANGE(""https://docs.google.com/spreadsheets/d/1326rdUM6oOTA_5T6U_eA-Yqy4OMk6d_RGd_Z1bKVaC8/edit#gid=1459860096"",""'24.03.602 DDM'!ad10:ad100"")"),5000000)</f>
        <v>5000000</v>
      </c>
      <c r="E21" s="16" t="str">
        <f ca="1">IFERROR(__xludf.DUMMYFUNCTION("IMPORTRANGE(""https://docs.google.com/spreadsheets/d/1326rdUM6oOTA_5T6U_eA-Yqy4OMk6d_RGd_Z1bKVaC8/edit#gid=1459860096"",""'24.03.602 DDM'!f10:f100"")"),"MUNICIPALIDAD DE PICA")</f>
        <v>MUNICIPALIDAD DE PICA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8" t="str">
        <f ca="1">IFERROR(__xludf.DUMMYFUNCTION("""COMPUTED_VALUE"""),"24.03.602.4")</f>
        <v>24.03.602.4</v>
      </c>
      <c r="C22" s="16" t="str">
        <f ca="1">IFERROR(__xludf.DUMMYFUNCTION("""COMPUTED_VALUE"""),"Cuentas Públicas Participativas Municipales")</f>
        <v>Cuentas Públicas Participativas Municipales</v>
      </c>
      <c r="D22" s="17">
        <f ca="1">IFERROR(__xludf.DUMMYFUNCTION("""COMPUTED_VALUE"""),5000000)</f>
        <v>5000000</v>
      </c>
      <c r="E22" s="16" t="str">
        <f ca="1">IFERROR(__xludf.DUMMYFUNCTION("""COMPUTED_VALUE"""),"MUNICIPALIDAD DE TOCOPILLA")</f>
        <v>MUNICIPALIDAD DE TOCOPILLA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8" t="str">
        <f ca="1">IFERROR(__xludf.DUMMYFUNCTION("""COMPUTED_VALUE"""),"24.03.602.4")</f>
        <v>24.03.602.4</v>
      </c>
      <c r="C23" s="16" t="str">
        <f ca="1">IFERROR(__xludf.DUMMYFUNCTION("""COMPUTED_VALUE"""),"Cuentas Públicas Participativas Municipales")</f>
        <v>Cuentas Públicas Participativas Municipales</v>
      </c>
      <c r="D23" s="17">
        <f ca="1">IFERROR(__xludf.DUMMYFUNCTION("""COMPUTED_VALUE"""),5000000)</f>
        <v>5000000</v>
      </c>
      <c r="E23" s="16" t="str">
        <f ca="1">IFERROR(__xludf.DUMMYFUNCTION("""COMPUTED_VALUE"""),"MUNICIPALIDAD DE CALDERA")</f>
        <v>MUNICIPALIDAD DE CALDERA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8" t="str">
        <f ca="1">IFERROR(__xludf.DUMMYFUNCTION("""COMPUTED_VALUE"""),"24.03.602.4")</f>
        <v>24.03.602.4</v>
      </c>
      <c r="C24" s="16" t="str">
        <f ca="1">IFERROR(__xludf.DUMMYFUNCTION("""COMPUTED_VALUE"""),"Cuentas Públicas Participativas Municipales")</f>
        <v>Cuentas Públicas Participativas Municipales</v>
      </c>
      <c r="D24" s="17">
        <f ca="1">IFERROR(__xludf.DUMMYFUNCTION("""COMPUTED_VALUE"""),5000000)</f>
        <v>5000000</v>
      </c>
      <c r="E24" s="16" t="str">
        <f ca="1">IFERROR(__xludf.DUMMYFUNCTION("""COMPUTED_VALUE"""),"MUNICIPALIDAD DE VICUÑA")</f>
        <v>MUNICIPALIDAD DE VICUÑA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8" t="str">
        <f ca="1">IFERROR(__xludf.DUMMYFUNCTION("""COMPUTED_VALUE"""),"24.03.602.4")</f>
        <v>24.03.602.4</v>
      </c>
      <c r="C25" s="16" t="str">
        <f ca="1">IFERROR(__xludf.DUMMYFUNCTION("""COMPUTED_VALUE"""),"Cuentas Públicas Participativas Municipales")</f>
        <v>Cuentas Públicas Participativas Municipales</v>
      </c>
      <c r="D25" s="17">
        <f ca="1">IFERROR(__xludf.DUMMYFUNCTION("""COMPUTED_VALUE"""),5000000)</f>
        <v>5000000</v>
      </c>
      <c r="E25" s="16" t="str">
        <f ca="1">IFERROR(__xludf.DUMMYFUNCTION("""COMPUTED_VALUE"""),"MUNICIPALIDAD DE CATEMU")</f>
        <v>MUNICIPALIDAD DE CATEMU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8" t="str">
        <f ca="1">IFERROR(__xludf.DUMMYFUNCTION("""COMPUTED_VALUE"""),"24.03.602.4")</f>
        <v>24.03.602.4</v>
      </c>
      <c r="C26" s="16" t="str">
        <f ca="1">IFERROR(__xludf.DUMMYFUNCTION("""COMPUTED_VALUE"""),"Cuentas Públicas Participativas Municipales")</f>
        <v>Cuentas Públicas Participativas Municipales</v>
      </c>
      <c r="D26" s="17">
        <f ca="1">IFERROR(__xludf.DUMMYFUNCTION("""COMPUTED_VALUE"""),5000000)</f>
        <v>5000000</v>
      </c>
      <c r="E26" s="16" t="str">
        <f ca="1">IFERROR(__xludf.DUMMYFUNCTION("""COMPUTED_VALUE"""),"MUNICIPALIDAD DE CONSTITUCIÓN")</f>
        <v>MUNICIPALIDAD DE CONSTITUCIÓN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8" t="str">
        <f ca="1">IFERROR(__xludf.DUMMYFUNCTION("""COMPUTED_VALUE"""),"24.03.602.4")</f>
        <v>24.03.602.4</v>
      </c>
      <c r="C27" s="16" t="str">
        <f ca="1">IFERROR(__xludf.DUMMYFUNCTION("""COMPUTED_VALUE"""),"Cuentas Públicas Participativas Municipales")</f>
        <v>Cuentas Públicas Participativas Municipales</v>
      </c>
      <c r="D27" s="17">
        <f ca="1">IFERROR(__xludf.DUMMYFUNCTION("""COMPUTED_VALUE"""),5000000)</f>
        <v>5000000</v>
      </c>
      <c r="E27" s="16" t="str">
        <f ca="1">IFERROR(__xludf.DUMMYFUNCTION("""COMPUTED_VALUE"""),"MUNICIPALIDAD DE LEBU")</f>
        <v>MUNICIPALIDAD DE LEBU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8" t="str">
        <f ca="1">IFERROR(__xludf.DUMMYFUNCTION("""COMPUTED_VALUE"""),"24.03.602.4")</f>
        <v>24.03.602.4</v>
      </c>
      <c r="C28" s="16" t="str">
        <f ca="1">IFERROR(__xludf.DUMMYFUNCTION("""COMPUTED_VALUE"""),"Cuentas Públicas Participativas Municipales")</f>
        <v>Cuentas Públicas Participativas Municipales</v>
      </c>
      <c r="D28" s="17">
        <f ca="1">IFERROR(__xludf.DUMMYFUNCTION("""COMPUTED_VALUE"""),5000000)</f>
        <v>5000000</v>
      </c>
      <c r="E28" s="16" t="str">
        <f ca="1">IFERROR(__xludf.DUMMYFUNCTION("""COMPUTED_VALUE"""),"MUNICIPALIDAD DE CURACO DE VÉLEZ")</f>
        <v>MUNICIPALIDAD DE CURACO DE VÉLEZ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8" t="str">
        <f ca="1">IFERROR(__xludf.DUMMYFUNCTION("""COMPUTED_VALUE"""),"24.03.602.4")</f>
        <v>24.03.602.4</v>
      </c>
      <c r="C29" s="16" t="str">
        <f ca="1">IFERROR(__xludf.DUMMYFUNCTION("""COMPUTED_VALUE"""),"Cuentas Públicas Participativas Municipales")</f>
        <v>Cuentas Públicas Participativas Municipales</v>
      </c>
      <c r="D29" s="17">
        <f ca="1">IFERROR(__xludf.DUMMYFUNCTION("""COMPUTED_VALUE"""),5000000)</f>
        <v>5000000</v>
      </c>
      <c r="E29" s="16" t="str">
        <f ca="1">IFERROR(__xludf.DUMMYFUNCTION("""COMPUTED_VALUE"""),"MUNICIPALIDAD DE GUAITECAS")</f>
        <v>MUNICIPALIDAD DE GUAITECAS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8" t="str">
        <f ca="1">IFERROR(__xludf.DUMMYFUNCTION("""COMPUTED_VALUE"""),"24.03.602.4")</f>
        <v>24.03.602.4</v>
      </c>
      <c r="C30" s="16" t="str">
        <f ca="1">IFERROR(__xludf.DUMMYFUNCTION("""COMPUTED_VALUE"""),"Cuentas Públicas Participativas Municipales")</f>
        <v>Cuentas Públicas Participativas Municipales</v>
      </c>
      <c r="D30" s="17">
        <f ca="1">IFERROR(__xludf.DUMMYFUNCTION("""COMPUTED_VALUE"""),5000000)</f>
        <v>5000000</v>
      </c>
      <c r="E30" s="16" t="str">
        <f ca="1">IFERROR(__xludf.DUMMYFUNCTION("""COMPUTED_VALUE"""),"MUNICIPALIDAD DE PORVENIR")</f>
        <v>MUNICIPALIDAD DE PORVENIR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8" t="str">
        <f ca="1">IFERROR(__xludf.DUMMYFUNCTION("""COMPUTED_VALUE"""),"24.03.602.4")</f>
        <v>24.03.602.4</v>
      </c>
      <c r="C31" s="16" t="str">
        <f ca="1">IFERROR(__xludf.DUMMYFUNCTION("""COMPUTED_VALUE"""),"Cuentas Públicas Participativas Municipales")</f>
        <v>Cuentas Públicas Participativas Municipales</v>
      </c>
      <c r="D31" s="17">
        <f ca="1">IFERROR(__xludf.DUMMYFUNCTION("""COMPUTED_VALUE"""),5000000)</f>
        <v>5000000</v>
      </c>
      <c r="E31" s="16" t="str">
        <f ca="1">IFERROR(__xludf.DUMMYFUNCTION("""COMPUTED_VALUE"""),"MUNICIPALIDAD DE MÁFIL")</f>
        <v>MUNICIPALIDAD DE MÁFIL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8" t="str">
        <f ca="1">IFERROR(__xludf.DUMMYFUNCTION("""COMPUTED_VALUE"""),"24.03.602.4")</f>
        <v>24.03.602.4</v>
      </c>
      <c r="C32" s="16" t="str">
        <f ca="1">IFERROR(__xludf.DUMMYFUNCTION("""COMPUTED_VALUE"""),"Cuentas Públicas Participativas Municipales")</f>
        <v>Cuentas Públicas Participativas Municipales</v>
      </c>
      <c r="D32" s="17">
        <f ca="1">IFERROR(__xludf.DUMMYFUNCTION("""COMPUTED_VALUE"""),5000000)</f>
        <v>5000000</v>
      </c>
      <c r="E32" s="16" t="str">
        <f ca="1">IFERROR(__xludf.DUMMYFUNCTION("""COMPUTED_VALUE"""),"MUNICIPALIDAD DE TREHUACO")</f>
        <v>MUNICIPALIDAD DE TREHUACO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8" t="str">
        <f ca="1">IFERROR(__xludf.DUMMYFUNCTION("""COMPUTED_VALUE"""),"24.03.602.4")</f>
        <v>24.03.602.4</v>
      </c>
      <c r="C33" s="16" t="str">
        <f ca="1">IFERROR(__xludf.DUMMYFUNCTION("""COMPUTED_VALUE"""),"Cuentas Públicas Participativas Municipales")</f>
        <v>Cuentas Públicas Participativas Municipales</v>
      </c>
      <c r="D33" s="17">
        <f ca="1">IFERROR(__xludf.DUMMYFUNCTION("""COMPUTED_VALUE"""),5000000)</f>
        <v>5000000</v>
      </c>
      <c r="E33" s="16" t="str">
        <f ca="1">IFERROR(__xludf.DUMMYFUNCTION("""COMPUTED_VALUE"""),"MUNICIPALIDAD DE CALERA DE TANGO")</f>
        <v>MUNICIPALIDAD DE CALERA DE TANGO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8" t="str">
        <f ca="1">IFERROR(__xludf.DUMMYFUNCTION("""COMPUTED_VALUE"""),"24.03.602.4")</f>
        <v>24.03.602.4</v>
      </c>
      <c r="C34" s="16" t="str">
        <f ca="1">IFERROR(__xludf.DUMMYFUNCTION("""COMPUTED_VALUE"""),"Cuentas Públicas Participativas Municipales")</f>
        <v>Cuentas Públicas Participativas Municipales</v>
      </c>
      <c r="D34" s="17">
        <f ca="1">IFERROR(__xludf.DUMMYFUNCTION("""COMPUTED_VALUE"""),5000000)</f>
        <v>5000000</v>
      </c>
      <c r="E34" s="16" t="str">
        <f ca="1">IFERROR(__xludf.DUMMYFUNCTION("""COMPUTED_VALUE"""),"MUNICIPALIDAD DE TRAIGUÉN")</f>
        <v>MUNICIPALIDAD DE TRAIGUÉN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8" t="str">
        <f ca="1">IFERROR(__xludf.DUMMYFUNCTION("""COMPUTED_VALUE"""),"24.03.602.4")</f>
        <v>24.03.602.4</v>
      </c>
      <c r="C35" s="16" t="str">
        <f ca="1">IFERROR(__xludf.DUMMYFUNCTION("""COMPUTED_VALUE"""),"Cuentas Públicas Participativas Municipales")</f>
        <v>Cuentas Públicas Participativas Municipales</v>
      </c>
      <c r="D35" s="17">
        <f ca="1">IFERROR(__xludf.DUMMYFUNCTION("""COMPUTED_VALUE"""),5000000)</f>
        <v>5000000</v>
      </c>
      <c r="E35" s="16" t="str">
        <f ca="1">IFERROR(__xludf.DUMMYFUNCTION("""COMPUTED_VALUE"""),"MUNICIPALIDAD DE PUTRE")</f>
        <v>MUNICIPALIDAD DE PUTRE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8" t="str">
        <f ca="1">IFERROR(__xludf.DUMMYFUNCTION("""COMPUTED_VALUE"""),"24.03.602.4")</f>
        <v>24.03.602.4</v>
      </c>
      <c r="C36" s="16" t="str">
        <f ca="1">IFERROR(__xludf.DUMMYFUNCTION("""COMPUTED_VALUE"""),"Cuentas Públicas Participativas Municipales")</f>
        <v>Cuentas Públicas Participativas Municipales</v>
      </c>
      <c r="D36" s="17">
        <f ca="1">IFERROR(__xludf.DUMMYFUNCTION("""COMPUTED_VALUE"""),5000000)</f>
        <v>5000000</v>
      </c>
      <c r="E36" s="16" t="str">
        <f ca="1">IFERROR(__xludf.DUMMYFUNCTION("""COMPUTED_VALUE"""),"MUNICIPALIDAD DE SAN FERNANDO")</f>
        <v>MUNICIPALIDAD DE SAN FERNANDO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8" t="str">
        <f ca="1">IFERROR(__xludf.DUMMYFUNCTION("""COMPUTED_VALUE"""),"24.03.602.2")</f>
        <v>24.03.602.2</v>
      </c>
      <c r="C37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37" s="17">
        <f ca="1">IFERROR(__xludf.DUMMYFUNCTION("""COMPUTED_VALUE"""),20000000)</f>
        <v>20000000</v>
      </c>
      <c r="E37" s="16" t="str">
        <f ca="1">IFERROR(__xludf.DUMMYFUNCTION("""COMPUTED_VALUE"""),"MUNICIPALIDAD DE LOS SAUCES")</f>
        <v>MUNICIPALIDAD DE LOS SAUCES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8" t="str">
        <f ca="1">IFERROR(__xludf.DUMMYFUNCTION("""COMPUTED_VALUE"""),"24.03.602.2")</f>
        <v>24.03.602.2</v>
      </c>
      <c r="C38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38" s="17">
        <f ca="1">IFERROR(__xludf.DUMMYFUNCTION("""COMPUTED_VALUE"""),20000000)</f>
        <v>20000000</v>
      </c>
      <c r="E38" s="16" t="str">
        <f ca="1">IFERROR(__xludf.DUMMYFUNCTION("""COMPUTED_VALUE"""),"MUNICIPALIDAD DE LUMACO")</f>
        <v>MUNICIPALIDAD DE LUMACO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8" t="str">
        <f ca="1">IFERROR(__xludf.DUMMYFUNCTION("""COMPUTED_VALUE"""),"24.03.602.2")</f>
        <v>24.03.602.2</v>
      </c>
      <c r="C39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39" s="17">
        <f ca="1">IFERROR(__xludf.DUMMYFUNCTION("""COMPUTED_VALUE"""),20000000)</f>
        <v>20000000</v>
      </c>
      <c r="E39" s="16" t="str">
        <f ca="1">IFERROR(__xludf.DUMMYFUNCTION("""COMPUTED_VALUE"""),"MUNICIPALIDAD DE TRAIGUÉN")</f>
        <v>MUNICIPALIDAD DE TRAIGUÉN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8" t="str">
        <f ca="1">IFERROR(__xludf.DUMMYFUNCTION("""COMPUTED_VALUE"""),"24.03.602.2")</f>
        <v>24.03.602.2</v>
      </c>
      <c r="C40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0" s="17">
        <f ca="1">IFERROR(__xludf.DUMMYFUNCTION("""COMPUTED_VALUE"""),20000000)</f>
        <v>20000000</v>
      </c>
      <c r="E40" s="16" t="str">
        <f ca="1">IFERROR(__xludf.DUMMYFUNCTION("""COMPUTED_VALUE"""),"MUNICIPALIDAD DE PURÉN")</f>
        <v>MUNICIPALIDAD DE PURÉN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8" t="str">
        <f ca="1">IFERROR(__xludf.DUMMYFUNCTION("""COMPUTED_VALUE"""),"24.03.602.2")</f>
        <v>24.03.602.2</v>
      </c>
      <c r="C41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1" s="17">
        <f ca="1">IFERROR(__xludf.DUMMYFUNCTION("""COMPUTED_VALUE"""),50000000)</f>
        <v>50000000</v>
      </c>
      <c r="E41" s="16" t="str">
        <f ca="1">IFERROR(__xludf.DUMMYFUNCTION("""COMPUTED_VALUE"""),"MUNICIPALIDAD DE ILLAPEL")</f>
        <v>MUNICIPALIDAD DE ILLAPEL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8" t="str">
        <f ca="1">IFERROR(__xludf.DUMMYFUNCTION("""COMPUTED_VALUE"""),"24.03.602.2")</f>
        <v>24.03.602.2</v>
      </c>
      <c r="C42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2" s="17">
        <f ca="1">IFERROR(__xludf.DUMMYFUNCTION("""COMPUTED_VALUE"""),50000000)</f>
        <v>50000000</v>
      </c>
      <c r="E42" s="16" t="str">
        <f ca="1">IFERROR(__xludf.DUMMYFUNCTION("""COMPUTED_VALUE"""),"MUNICIPALIDAD DE PAIGUANO")</f>
        <v>MUNICIPALIDAD DE PAIGUANO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8" t="str">
        <f ca="1">IFERROR(__xludf.DUMMYFUNCTION("""COMPUTED_VALUE"""),"24.03.602.2")</f>
        <v>24.03.602.2</v>
      </c>
      <c r="C43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3" s="17">
        <f ca="1">IFERROR(__xludf.DUMMYFUNCTION("""COMPUTED_VALUE"""),20000000)</f>
        <v>20000000</v>
      </c>
      <c r="E43" s="16" t="str">
        <f ca="1">IFERROR(__xludf.DUMMYFUNCTION("""COMPUTED_VALUE"""),"MUNICIPALIDAD DE COELEMU")</f>
        <v>MUNICIPALIDAD DE COELEMU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8" t="str">
        <f ca="1">IFERROR(__xludf.DUMMYFUNCTION("""COMPUTED_VALUE"""),"24.03.602.2")</f>
        <v>24.03.602.2</v>
      </c>
      <c r="C44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4" s="17">
        <f ca="1">IFERROR(__xludf.DUMMYFUNCTION("""COMPUTED_VALUE"""),20000000)</f>
        <v>20000000</v>
      </c>
      <c r="E44" s="16" t="str">
        <f ca="1">IFERROR(__xludf.DUMMYFUNCTION("""COMPUTED_VALUE"""),"MUNICIPALIDAD DE NINHUE")</f>
        <v>MUNICIPALIDAD DE NINHUE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8" t="str">
        <f ca="1">IFERROR(__xludf.DUMMYFUNCTION("""COMPUTED_VALUE"""),"24.03.602.2")</f>
        <v>24.03.602.2</v>
      </c>
      <c r="C45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5" s="17">
        <f ca="1">IFERROR(__xludf.DUMMYFUNCTION("""COMPUTED_VALUE"""),20000000)</f>
        <v>20000000</v>
      </c>
      <c r="E45" s="16" t="str">
        <f ca="1">IFERROR(__xludf.DUMMYFUNCTION("""COMPUTED_VALUE"""),"MUNICIPALIDAD DE PORTEZUELO")</f>
        <v>MUNICIPALIDAD DE PORTEZUELO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8" t="str">
        <f ca="1">IFERROR(__xludf.DUMMYFUNCTION("""COMPUTED_VALUE"""),"24.03.602.2")</f>
        <v>24.03.602.2</v>
      </c>
      <c r="C46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6" s="17">
        <f ca="1">IFERROR(__xludf.DUMMYFUNCTION("""COMPUTED_VALUE"""),20000000)</f>
        <v>20000000</v>
      </c>
      <c r="E46" s="16" t="str">
        <f ca="1">IFERROR(__xludf.DUMMYFUNCTION("""COMPUTED_VALUE"""),"MUNICIPALIDAD DE QUILLÓN")</f>
        <v>MUNICIPALIDAD DE QUILLÓN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8" t="str">
        <f ca="1">IFERROR(__xludf.DUMMYFUNCTION("""COMPUTED_VALUE"""),"24.03.602.2")</f>
        <v>24.03.602.2</v>
      </c>
      <c r="C47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7" s="17">
        <f ca="1">IFERROR(__xludf.DUMMYFUNCTION("""COMPUTED_VALUE"""),20000000)</f>
        <v>20000000</v>
      </c>
      <c r="E47" s="16" t="str">
        <f ca="1">IFERROR(__xludf.DUMMYFUNCTION("""COMPUTED_VALUE"""),"MUNICIPALIDAD DE QUIRIHUE")</f>
        <v>MUNICIPALIDAD DE QUIRIHUE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8" t="str">
        <f ca="1">IFERROR(__xludf.DUMMYFUNCTION("""COMPUTED_VALUE"""),"24.03.602.2")</f>
        <v>24.03.602.2</v>
      </c>
      <c r="C48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8" s="17">
        <f ca="1">IFERROR(__xludf.DUMMYFUNCTION("""COMPUTED_VALUE"""),20000000)</f>
        <v>20000000</v>
      </c>
      <c r="E48" s="16" t="str">
        <f ca="1">IFERROR(__xludf.DUMMYFUNCTION("""COMPUTED_VALUE"""),"MUNICIPALIDAD DE RÁNQUIL")</f>
        <v>MUNICIPALIDAD DE RÁNQUIL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8" t="str">
        <f ca="1">IFERROR(__xludf.DUMMYFUNCTION("""COMPUTED_VALUE"""),"24.03.602.2")</f>
        <v>24.03.602.2</v>
      </c>
      <c r="C49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49" s="17">
        <f ca="1">IFERROR(__xludf.DUMMYFUNCTION("""COMPUTED_VALUE"""),20000000)</f>
        <v>20000000</v>
      </c>
      <c r="E49" s="16" t="str">
        <f ca="1">IFERROR(__xludf.DUMMYFUNCTION("""COMPUTED_VALUE"""),"MUNICIPALIDAD DE SAN NICOLÁS")</f>
        <v>MUNICIPALIDAD DE SAN NICOLÁS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8" t="str">
        <f ca="1">IFERROR(__xludf.DUMMYFUNCTION("""COMPUTED_VALUE"""),"24.03.602.2")</f>
        <v>24.03.602.2</v>
      </c>
      <c r="C50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50" s="17">
        <f ca="1">IFERROR(__xludf.DUMMYFUNCTION("""COMPUTED_VALUE"""),20000000)</f>
        <v>20000000</v>
      </c>
      <c r="E50" s="16" t="str">
        <f ca="1">IFERROR(__xludf.DUMMYFUNCTION("""COMPUTED_VALUE"""),"MUNICIPALIDAD DE TREHUACO")</f>
        <v>MUNICIPALIDAD DE TREHUACO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8" t="str">
        <f ca="1">IFERROR(__xludf.DUMMYFUNCTION("""COMPUTED_VALUE"""),"24.03.602.2")</f>
        <v>24.03.602.2</v>
      </c>
      <c r="C51" s="16" t="str">
        <f ca="1">IFERROR(__xludf.DUMMYFUNCTION("""COMPUTED_VALUE"""),"Implementación del Plan de Mejoramiento de la Gestión Global y de Servicios Municipales")</f>
        <v>Implementación del Plan de Mejoramiento de la Gestión Global y de Servicios Municipales</v>
      </c>
      <c r="D51" s="17">
        <f ca="1">IFERROR(__xludf.DUMMYFUNCTION("""COMPUTED_VALUE"""),50000000)</f>
        <v>50000000</v>
      </c>
      <c r="E51" s="16" t="str">
        <f ca="1">IFERROR(__xludf.DUMMYFUNCTION("""COMPUTED_VALUE"""),"MUNICIPALIDAD DE PUNITAQUI")</f>
        <v>MUNICIPALIDAD DE PUNITAQUI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8" t="str">
        <f ca="1">IFERROR(__xludf.DUMMYFUNCTION("""COMPUTED_VALUE"""),"24.03.602.2")</f>
        <v>24.03.602.2</v>
      </c>
      <c r="C52" s="16" t="str">
        <f ca="1">IFERROR(__xludf.DUMMYFUNCTION("""COMPUTED_VALUE"""),"Escuela de dirigentes y fortalecimiento de organizaciones sociales rurales, para la Gobernanza Territorial en la Región de Coquimbo")</f>
        <v>Escuela de dirigentes y fortalecimiento de organizaciones sociales rurales, para la Gobernanza Territorial en la Región de Coquimbo</v>
      </c>
      <c r="D52" s="17">
        <f ca="1">IFERROR(__xludf.DUMMYFUNCTION("""COMPUTED_VALUE"""),80000000)</f>
        <v>80000000</v>
      </c>
      <c r="E52" s="16" t="str">
        <f ca="1">IFERROR(__xludf.DUMMYFUNCTION("""COMPUTED_VALUE"""),"SECRETARÍA GENERAL DE GOBIERNO")</f>
        <v>SECRETARÍA GENERAL DE GOBIERNO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8" t="str">
        <f ca="1">IFERROR(__xludf.DUMMYFUNCTION("""COMPUTED_VALUE"""),"24.03.602.1")</f>
        <v>24.03.602.1</v>
      </c>
      <c r="C53" s="16" t="str">
        <f ca="1">IFERROR(__xludf.DUMMYFUNCTION("""COMPUTED_VALUE"""),"Fortalecimiento de la gobernanza del agua en microcuencas priorizadas de los ríos San Pedro y Calle Calle")</f>
        <v>Fortalecimiento de la gobernanza del agua en microcuencas priorizadas de los ríos San Pedro y Calle Calle</v>
      </c>
      <c r="D53" s="17">
        <f ca="1">IFERROR(__xludf.DUMMYFUNCTION("""COMPUTED_VALUE"""),16000000)</f>
        <v>16000000</v>
      </c>
      <c r="E53" s="16" t="str">
        <f ca="1">IFERROR(__xludf.DUMMYFUNCTION("""COMPUTED_VALUE"""),"ASOCIACIÓN DE MUNICIPIOS PARA LA CONSERVACIÓN DE LA BIODIVERSIDAD DE LA REGIÓN DE LOS RÍOS")</f>
        <v>ASOCIACIÓN DE MUNICIPIOS PARA LA CONSERVACIÓN DE LA BIODIVERSIDAD DE LA REGIÓN DE LOS RÍOS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8" t="str">
        <f ca="1">IFERROR(__xludf.DUMMYFUNCTION("""COMPUTED_VALUE"""),"24.03.602.1")</f>
        <v>24.03.602.1</v>
      </c>
      <c r="C54" s="16" t="str">
        <f ca="1">IFERROR(__xludf.DUMMYFUNCTION("""COMPUTED_VALUE"""),"Implementación inicial del Plan de acción de Residuos orgánicos para la Región de los Ríos")</f>
        <v>Implementación inicial del Plan de acción de Residuos orgánicos para la Región de los Ríos</v>
      </c>
      <c r="D54" s="17">
        <f ca="1">IFERROR(__xludf.DUMMYFUNCTION("""COMPUTED_VALUE"""),16000000)</f>
        <v>16000000</v>
      </c>
      <c r="E54" s="16" t="str">
        <f ca="1">IFERROR(__xludf.DUMMYFUNCTION("""COMPUTED_VALUE"""),"ASOCIACIÓN DE MUNICIPALIDADES DE LA REGIÓN DE LOS RÍOS PARA EL MANEJO SUSTENTABLE DE RESIDUOS Y LA GESTIÓN AMBIENTAL")</f>
        <v>ASOCIACIÓN DE MUNICIPALIDADES DE LA REGIÓN DE LOS RÍOS PARA EL MANEJO SUSTENTABLE DE RESIDUOS Y LA GESTIÓN AMBIENTAL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8" t="str">
        <f ca="1">IFERROR(__xludf.DUMMYFUNCTION("""COMPUTED_VALUE"""),"24.03.602.1")</f>
        <v>24.03.602.1</v>
      </c>
      <c r="C55" s="16" t="str">
        <f ca="1">IFERROR(__xludf.DUMMYFUNCTION("""COMPUTED_VALUE"""),"Escuela de Formación Medioambiental(EFMA) Ciudad Sur: Fortaleciendo a las organizaciones comunitarias medioambientales y a la ciudadanía a través del asociativismo municipal")</f>
        <v>Escuela de Formación Medioambiental(EFMA) Ciudad Sur: Fortaleciendo a las organizaciones comunitarias medioambientales y a la ciudadanía a través del asociativismo municipal</v>
      </c>
      <c r="D55" s="17">
        <f ca="1">IFERROR(__xludf.DUMMYFUNCTION("""COMPUTED_VALUE"""),16000000)</f>
        <v>16000000</v>
      </c>
      <c r="E55" s="16" t="str">
        <f ca="1">IFERROR(__xludf.DUMMYFUNCTION("""COMPUTED_VALUE"""),"ASOCIACIÓN DE MUNICIPIOS CIUDAD SUR")</f>
        <v>ASOCIACIÓN DE MUNICIPIOS CIUDAD SUR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8" t="str">
        <f ca="1">IFERROR(__xludf.DUMMYFUNCTION("""COMPUTED_VALUE"""),"24.03.602.1")</f>
        <v>24.03.602.1</v>
      </c>
      <c r="C56" s="16" t="str">
        <f ca="1">IFERROR(__xludf.DUMMYFUNCTION("""COMPUTED_VALUE"""),"Gobernanza participativa y plan de gestión para el “Paisaje de Conservación Cordillera Nahuelbuta Norte” en las comunas de Santa Juana, San Pedro de la Paz y Coronel")</f>
        <v>Gobernanza participativa y plan de gestión para el “Paisaje de Conservación Cordillera Nahuelbuta Norte” en las comunas de Santa Juana, San Pedro de la Paz y Coronel</v>
      </c>
      <c r="D56" s="17">
        <f ca="1">IFERROR(__xludf.DUMMYFUNCTION("""COMPUTED_VALUE"""),16000000)</f>
        <v>16000000</v>
      </c>
      <c r="E56" s="16" t="str">
        <f ca="1">IFERROR(__xludf.DUMMYFUNCTION("""COMPUTED_VALUE"""),"ASOCIACIÓN DE MUNICIPALIDADES DE LA REGIÓN DEL BIOBÍO - AMRBB")</f>
        <v>ASOCIACIÓN DE MUNICIPALIDADES DE LA REGIÓN DEL BIOBÍO - AMRBB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8" t="str">
        <f ca="1">IFERROR(__xludf.DUMMYFUNCTION("""COMPUTED_VALUE"""),"24.03.602.1")</f>
        <v>24.03.602.1</v>
      </c>
      <c r="C57" s="16" t="str">
        <f ca="1">IFERROR(__xludf.DUMMYFUNCTION("""COMPUTED_VALUE"""),"Potenciar las gobernanzas ambientales por medio del fortalecimiento de las competencias de los funcionarios municipales de la Región de los Ríos.")</f>
        <v>Potenciar las gobernanzas ambientales por medio del fortalecimiento de las competencias de los funcionarios municipales de la Región de los Ríos.</v>
      </c>
      <c r="D57" s="17">
        <f ca="1">IFERROR(__xludf.DUMMYFUNCTION("""COMPUTED_VALUE"""),15963700)</f>
        <v>15963700</v>
      </c>
      <c r="E57" s="16" t="str">
        <f ca="1">IFERROR(__xludf.DUMMYFUNCTION("""COMPUTED_VALUE"""),"ASOCIACIÓN DE MUNICIPALIDADES DE LA REGIÓN DE LOS RÍOS")</f>
        <v>ASOCIACIÓN DE MUNICIPALIDADES DE LA REGIÓN DE LOS RÍOS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8" t="str">
        <f ca="1">IFERROR(__xludf.DUMMYFUNCTION("""COMPUTED_VALUE"""),"24.03.602.1")</f>
        <v>24.03.602.1</v>
      </c>
      <c r="C58" s="16" t="str">
        <f ca="1">IFERROR(__xludf.DUMMYFUNCTION("""COMPUTED_VALUE"""),"La Protección de la Biodiversidad en los Instrumentos de Planificación Territorial.")</f>
        <v>La Protección de la Biodiversidad en los Instrumentos de Planificación Territorial.</v>
      </c>
      <c r="D58" s="17">
        <f ca="1">IFERROR(__xludf.DUMMYFUNCTION("""COMPUTED_VALUE"""),16000000)</f>
        <v>16000000</v>
      </c>
      <c r="E58" s="16" t="str">
        <f ca="1">IFERROR(__xludf.DUMMYFUNCTION("""COMPUTED_VALUE"""),"ASOCIACION DE MUNICIPALIDADES PARA LA PRESERVACION DE LA BIODIVERSIDAD EN EL TERRITORIO NONGUEN Y OT")</f>
        <v>ASOCIACION DE MUNICIPALIDADES PARA LA PRESERVACION DE LA BIODIVERSIDAD EN EL TERRITORIO NONGUEN Y OT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8" t="str">
        <f ca="1">IFERROR(__xludf.DUMMYFUNCTION("""COMPUTED_VALUE"""),"24.03.602.1")</f>
        <v>24.03.602.1</v>
      </c>
      <c r="C59" s="16" t="str">
        <f ca="1">IFERROR(__xludf.DUMMYFUNCTION("""COMPUTED_VALUE"""),"Fortalecimiento de la Gestión Climática Territorial en la Asociación de Municipios Turísticos Lacustres AMTL")</f>
        <v>Fortalecimiento de la Gestión Climática Territorial en la Asociación de Municipios Turísticos Lacustres AMTL</v>
      </c>
      <c r="D59" s="17">
        <f ca="1">IFERROR(__xludf.DUMMYFUNCTION("""COMPUTED_VALUE"""),16000000)</f>
        <v>16000000</v>
      </c>
      <c r="E59" s="16" t="str">
        <f ca="1">IFERROR(__xludf.DUMMYFUNCTION("""COMPUTED_VALUE"""),"ASOCIACIÓN DE MUNICIPALIDADES TURÍSTICAS LACUSTRE - AMTL")</f>
        <v>ASOCIACIÓN DE MUNICIPALIDADES TURÍSTICAS LACUSTRE - AMTL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8" t="str">
        <f ca="1">IFERROR(__xludf.DUMMYFUNCTION("""COMPUTED_VALUE"""),"24.03.602.1")</f>
        <v>24.03.602.1</v>
      </c>
      <c r="C60" s="16" t="str">
        <f ca="1">IFERROR(__xludf.DUMMYFUNCTION("""COMPUTED_VALUE"""),"Puesta en marcha del modelo de gobernanza y operación de la leñería popular sustentable.")</f>
        <v>Puesta en marcha del modelo de gobernanza y operación de la leñería popular sustentable.</v>
      </c>
      <c r="D60" s="17">
        <f ca="1">IFERROR(__xludf.DUMMYFUNCTION("""COMPUTED_VALUE"""),16000000)</f>
        <v>16000000</v>
      </c>
      <c r="E60" s="16" t="str">
        <f ca="1">IFERROR(__xludf.DUMMYFUNCTION("""COMPUTED_VALUE"""),"ASOCIACIÓN DE MUNICIPALIDADES CORDILLERA DE LA COSTA CORRAL - LA UNIÓN - AMCCCLU")</f>
        <v>ASOCIACIÓN DE MUNICIPALIDADES CORDILLERA DE LA COSTA CORRAL - LA UNIÓN - AMCCCLU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8" t="str">
        <f ca="1">IFERROR(__xludf.DUMMYFUNCTION("""COMPUTED_VALUE"""),"24.03.602.1")</f>
        <v>24.03.602.1</v>
      </c>
      <c r="C61" s="16" t="str">
        <f ca="1">IFERROR(__xludf.DUMMYFUNCTION("""COMPUTED_VALUE"""),"Diseño de un diagnóstico y estrategia de fortalecimiento institucional, para el cumplimiento de la Ley deTransformación Digital (TD) en los Municipios de la Provincia de Huasco")</f>
        <v>Diseño de un diagnóstico y estrategia de fortalecimiento institucional, para el cumplimiento de la Ley deTransformación Digital (TD) en los Municipios de la Provincia de Huasco</v>
      </c>
      <c r="D61" s="17">
        <f ca="1">IFERROR(__xludf.DUMMYFUNCTION("""COMPUTED_VALUE"""),16000000)</f>
        <v>16000000</v>
      </c>
      <c r="E61" s="16" t="str">
        <f ca="1">IFERROR(__xludf.DUMMYFUNCTION("""COMPUTED_VALUE"""),"ASOCIACIÓN DE MUNICIPALIDADES DE LA PROVINCIA DEL HUASCO")</f>
        <v>ASOCIACIÓN DE MUNICIPALIDADES DE LA PROVINCIA DEL HUASCO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8" t="str">
        <f ca="1">IFERROR(__xludf.DUMMYFUNCTION("""COMPUTED_VALUE"""),"24.03.602.1")</f>
        <v>24.03.602.1</v>
      </c>
      <c r="C62" s="16" t="str">
        <f ca="1">IFERROR(__xludf.DUMMYFUNCTION("""COMPUTED_VALUE"""),"Formulación de Plan estratégico de capacitación ante emergencias")</f>
        <v>Formulación de Plan estratégico de capacitación ante emergencias</v>
      </c>
      <c r="D62" s="17">
        <f ca="1">IFERROR(__xludf.DUMMYFUNCTION("""COMPUTED_VALUE"""),16000000)</f>
        <v>16000000</v>
      </c>
      <c r="E62" s="16" t="str">
        <f ca="1">IFERROR(__xludf.DUMMYFUNCTION("""COMPUTED_VALUE"""),"ASOCIACIÓN DE MUNICIPALIDADES DE LA REGIÓN DE VALPARAÍSO - ASOMUNISV")</f>
        <v>ASOCIACIÓN DE MUNICIPALIDADES DE LA REGIÓN DE VALPARAÍSO - ASOMUNISV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8" t="str">
        <f ca="1">IFERROR(__xludf.DUMMYFUNCTION("""COMPUTED_VALUE"""),"24.03.602.2")</f>
        <v>24.03.602.2</v>
      </c>
      <c r="C63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63" s="17">
        <f ca="1">IFERROR(__xludf.DUMMYFUNCTION("""COMPUTED_VALUE"""),10000000)</f>
        <v>10000000</v>
      </c>
      <c r="E63" s="16" t="str">
        <f ca="1">IFERROR(__xludf.DUMMYFUNCTION("""COMPUTED_VALUE"""),"MUNICIPALIDAD DE QUILLECO")</f>
        <v>MUNICIPALIDAD DE QUILLECO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8" t="str">
        <f ca="1">IFERROR(__xludf.DUMMYFUNCTION("""COMPUTED_VALUE"""),"24.03.602.2")</f>
        <v>24.03.602.2</v>
      </c>
      <c r="C64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64" s="17">
        <f ca="1">IFERROR(__xludf.DUMMYFUNCTION("""COMPUTED_VALUE"""),10000000)</f>
        <v>10000000</v>
      </c>
      <c r="E64" s="16" t="str">
        <f ca="1">IFERROR(__xludf.DUMMYFUNCTION("""COMPUTED_VALUE"""),"MUNICIPALIDAD DE MARÍA PINTO")</f>
        <v>MUNICIPALIDAD DE MARÍA PINTO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8" t="str">
        <f ca="1">IFERROR(__xludf.DUMMYFUNCTION("""COMPUTED_VALUE"""),"24.03.602.2")</f>
        <v>24.03.602.2</v>
      </c>
      <c r="C65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65" s="17">
        <f ca="1">IFERROR(__xludf.DUMMYFUNCTION("""COMPUTED_VALUE"""),10000000)</f>
        <v>10000000</v>
      </c>
      <c r="E65" s="16" t="str">
        <f ca="1">IFERROR(__xludf.DUMMYFUNCTION("""COMPUTED_VALUE"""),"MUNICIPALIDAD DE O´HIGGINS")</f>
        <v>MUNICIPALIDAD DE O´HIGGINS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8" t="str">
        <f ca="1">IFERROR(__xludf.DUMMYFUNCTION("""COMPUTED_VALUE"""),"24.03.602.2")</f>
        <v>24.03.602.2</v>
      </c>
      <c r="C66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66" s="17">
        <f ca="1">IFERROR(__xludf.DUMMYFUNCTION("""COMPUTED_VALUE"""),10000000)</f>
        <v>10000000</v>
      </c>
      <c r="E66" s="16" t="str">
        <f ca="1">IFERROR(__xludf.DUMMYFUNCTION("""COMPUTED_VALUE"""),"MUNICIPALIDAD DE LUMACO")</f>
        <v>MUNICIPALIDAD DE LUMACO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8" t="str">
        <f ca="1">IFERROR(__xludf.DUMMYFUNCTION("""COMPUTED_VALUE"""),"24.03.602.2")</f>
        <v>24.03.602.2</v>
      </c>
      <c r="C67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67" s="17">
        <f ca="1">IFERROR(__xludf.DUMMYFUNCTION("""COMPUTED_VALUE"""),10000000)</f>
        <v>10000000</v>
      </c>
      <c r="E67" s="16" t="str">
        <f ca="1">IFERROR(__xludf.DUMMYFUNCTION("""COMPUTED_VALUE"""),"MUNICIPALIDAD DE QUINTERO")</f>
        <v>MUNICIPALIDAD DE QUINTERO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8" t="str">
        <f ca="1">IFERROR(__xludf.DUMMYFUNCTION("""COMPUTED_VALUE"""),"24.03.602.2")</f>
        <v>24.03.602.2</v>
      </c>
      <c r="C68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68" s="17">
        <f ca="1">IFERROR(__xludf.DUMMYFUNCTION("""COMPUTED_VALUE"""),10000000)</f>
        <v>10000000</v>
      </c>
      <c r="E68" s="16" t="str">
        <f ca="1">IFERROR(__xludf.DUMMYFUNCTION("""COMPUTED_VALUE"""),"MUNICIPALIDAD DE NINHUE")</f>
        <v>MUNICIPALIDAD DE NINHUE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8" t="str">
        <f ca="1">IFERROR(__xludf.DUMMYFUNCTION("""COMPUTED_VALUE"""),"24.03.602.2")</f>
        <v>24.03.602.2</v>
      </c>
      <c r="C69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69" s="17">
        <f ca="1">IFERROR(__xludf.DUMMYFUNCTION("""COMPUTED_VALUE"""),10000000)</f>
        <v>10000000</v>
      </c>
      <c r="E69" s="16" t="str">
        <f ca="1">IFERROR(__xludf.DUMMYFUNCTION("""COMPUTED_VALUE"""),"MUNICIPALIDAD DE SAN ROSENDO")</f>
        <v>MUNICIPALIDAD DE SAN ROSENDO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8" t="str">
        <f ca="1">IFERROR(__xludf.DUMMYFUNCTION("""COMPUTED_VALUE"""),"24.03.602.2")</f>
        <v>24.03.602.2</v>
      </c>
      <c r="C70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0" s="17">
        <f ca="1">IFERROR(__xludf.DUMMYFUNCTION("""COMPUTED_VALUE"""),10000000)</f>
        <v>10000000</v>
      </c>
      <c r="E70" s="16" t="str">
        <f ca="1">IFERROR(__xludf.DUMMYFUNCTION("""COMPUTED_VALUE"""),"MUNICIPALIDAD DE COIHUECO")</f>
        <v>MUNICIPALIDAD DE COIHUECO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8" t="str">
        <f ca="1">IFERROR(__xludf.DUMMYFUNCTION("""COMPUTED_VALUE"""),"24.03.602.2")</f>
        <v>24.03.602.2</v>
      </c>
      <c r="C71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1" s="17">
        <f ca="1">IFERROR(__xludf.DUMMYFUNCTION("""COMPUTED_VALUE"""),10000000)</f>
        <v>10000000</v>
      </c>
      <c r="E71" s="16" t="str">
        <f ca="1">IFERROR(__xludf.DUMMYFUNCTION("""COMPUTED_VALUE"""),"MUNICIPALIDAD DE PUNITAQUI")</f>
        <v>MUNICIPALIDAD DE PUNITAQUI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8" t="str">
        <f ca="1">IFERROR(__xludf.DUMMYFUNCTION("""COMPUTED_VALUE"""),"24.03.602.2")</f>
        <v>24.03.602.2</v>
      </c>
      <c r="C72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2" s="17">
        <f ca="1">IFERROR(__xludf.DUMMYFUNCTION("""COMPUTED_VALUE"""),10000000)</f>
        <v>10000000</v>
      </c>
      <c r="E72" s="16" t="str">
        <f ca="1">IFERROR(__xludf.DUMMYFUNCTION("""COMPUTED_VALUE"""),"MUNICIPALIDAD DE CAMIÑA")</f>
        <v>MUNICIPALIDAD DE CAMIÑA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8" t="str">
        <f ca="1">IFERROR(__xludf.DUMMYFUNCTION("""COMPUTED_VALUE"""),"24.03.602.2")</f>
        <v>24.03.602.2</v>
      </c>
      <c r="C73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3" s="17">
        <f ca="1">IFERROR(__xludf.DUMMYFUNCTION("""COMPUTED_VALUE"""),10000000)</f>
        <v>10000000</v>
      </c>
      <c r="E73" s="16" t="str">
        <f ca="1">IFERROR(__xludf.DUMMYFUNCTION("""COMPUTED_VALUE"""),"MUNICIPALIDAD DE ALTO BIOBÍO")</f>
        <v>MUNICIPALIDAD DE ALTO BIOBÍO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8" t="str">
        <f ca="1">IFERROR(__xludf.DUMMYFUNCTION("""COMPUTED_VALUE"""),"24.03.602.2")</f>
        <v>24.03.602.2</v>
      </c>
      <c r="C74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4" s="17">
        <f ca="1">IFERROR(__xludf.DUMMYFUNCTION("""COMPUTED_VALUE"""),10000000)</f>
        <v>10000000</v>
      </c>
      <c r="E74" s="16" t="str">
        <f ca="1">IFERROR(__xludf.DUMMYFUNCTION("""COMPUTED_VALUE"""),"MUNICIPALIDAD DE SAN CARLOS")</f>
        <v>MUNICIPALIDAD DE SAN CARLOS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8" t="str">
        <f ca="1">IFERROR(__xludf.DUMMYFUNCTION("""COMPUTED_VALUE"""),"24.03.602.2")</f>
        <v>24.03.602.2</v>
      </c>
      <c r="C75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5" s="17">
        <f ca="1">IFERROR(__xludf.DUMMYFUNCTION("""COMPUTED_VALUE"""),10000000)</f>
        <v>10000000</v>
      </c>
      <c r="E75" s="16" t="str">
        <f ca="1">IFERROR(__xludf.DUMMYFUNCTION("""COMPUTED_VALUE"""),"MUNICIPALIDAD DE PUQUELDÓN")</f>
        <v>MUNICIPALIDAD DE PUQUELDÓN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8" t="str">
        <f ca="1">IFERROR(__xludf.DUMMYFUNCTION("""COMPUTED_VALUE"""),"24.03.602.2")</f>
        <v>24.03.602.2</v>
      </c>
      <c r="C76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6" s="17">
        <f ca="1">IFERROR(__xludf.DUMMYFUNCTION("""COMPUTED_VALUE"""),10000000)</f>
        <v>10000000</v>
      </c>
      <c r="E76" s="16" t="str">
        <f ca="1">IFERROR(__xludf.DUMMYFUNCTION("""COMPUTED_VALUE"""),"MUNICIPALIDAD DE ANDACOLLO")</f>
        <v>MUNICIPALIDAD DE ANDACOLLO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8" t="str">
        <f ca="1">IFERROR(__xludf.DUMMYFUNCTION("""COMPUTED_VALUE"""),"24.03.602.2")</f>
        <v>24.03.602.2</v>
      </c>
      <c r="C77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7" s="17">
        <f ca="1">IFERROR(__xludf.DUMMYFUNCTION("""COMPUTED_VALUE"""),10000000)</f>
        <v>10000000</v>
      </c>
      <c r="E77" s="16" t="str">
        <f ca="1">IFERROR(__xludf.DUMMYFUNCTION("""COMPUTED_VALUE"""),"MUNICIPALIDAD DE PAIGUANO")</f>
        <v>MUNICIPALIDAD DE PAIGUANO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8" t="str">
        <f ca="1">IFERROR(__xludf.DUMMYFUNCTION("""COMPUTED_VALUE"""),"24.03.602.2")</f>
        <v>24.03.602.2</v>
      </c>
      <c r="C78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8" s="17">
        <f ca="1">IFERROR(__xludf.DUMMYFUNCTION("""COMPUTED_VALUE"""),10000000)</f>
        <v>10000000</v>
      </c>
      <c r="E78" s="16" t="str">
        <f ca="1">IFERROR(__xludf.DUMMYFUNCTION("""COMPUTED_VALUE"""),"MUNICIPALIDAD DE YERBAS BUENAS")</f>
        <v>MUNICIPALIDAD DE YERBAS BUENAS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8" t="str">
        <f ca="1">IFERROR(__xludf.DUMMYFUNCTION("""COMPUTED_VALUE"""),"24.03.602.2")</f>
        <v>24.03.602.2</v>
      </c>
      <c r="C79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79" s="17">
        <f ca="1">IFERROR(__xludf.DUMMYFUNCTION("""COMPUTED_VALUE"""),10000000)</f>
        <v>10000000</v>
      </c>
      <c r="E79" s="16" t="str">
        <f ca="1">IFERROR(__xludf.DUMMYFUNCTION("""COMPUTED_VALUE"""),"MUNICIPALIDAD DE QUINCHAO")</f>
        <v>MUNICIPALIDAD DE QUINCHAO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8" t="str">
        <f ca="1">IFERROR(__xludf.DUMMYFUNCTION("""COMPUTED_VALUE"""),"24.03.602.2")</f>
        <v>24.03.602.2</v>
      </c>
      <c r="C80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0" s="17">
        <f ca="1">IFERROR(__xludf.DUMMYFUNCTION("""COMPUTED_VALUE"""),10000000)</f>
        <v>10000000</v>
      </c>
      <c r="E80" s="16" t="str">
        <f ca="1">IFERROR(__xludf.DUMMYFUNCTION("""COMPUTED_VALUE"""),"MUNICIPALIDAD DE COBQUECURA")</f>
        <v>MUNICIPALIDAD DE COBQUECURA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8" t="str">
        <f ca="1">IFERROR(__xludf.DUMMYFUNCTION("""COMPUTED_VALUE"""),"24.03.602.2")</f>
        <v>24.03.602.2</v>
      </c>
      <c r="C81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1" s="17">
        <f ca="1">IFERROR(__xludf.DUMMYFUNCTION("""COMPUTED_VALUE"""),10000000)</f>
        <v>10000000</v>
      </c>
      <c r="E81" s="16" t="str">
        <f ca="1">IFERROR(__xludf.DUMMYFUNCTION("""COMPUTED_VALUE"""),"MUNICIPALIDAD DE MELIPEUCO")</f>
        <v>MUNICIPALIDAD DE MELIPEUCO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8" t="str">
        <f ca="1">IFERROR(__xludf.DUMMYFUNCTION("""COMPUTED_VALUE"""),"24.03.602.2")</f>
        <v>24.03.602.2</v>
      </c>
      <c r="C82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2" s="17">
        <f ca="1">IFERROR(__xludf.DUMMYFUNCTION("""COMPUTED_VALUE"""),10000000)</f>
        <v>10000000</v>
      </c>
      <c r="E82" s="16" t="str">
        <f ca="1">IFERROR(__xludf.DUMMYFUNCTION("""COMPUTED_VALUE"""),"MUNICIPALIDAD DE RÁNQUIL")</f>
        <v>MUNICIPALIDAD DE RÁNQUIL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8" t="str">
        <f ca="1">IFERROR(__xludf.DUMMYFUNCTION("""COMPUTED_VALUE"""),"24.03.602.2")</f>
        <v>24.03.602.2</v>
      </c>
      <c r="C83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3" s="17">
        <f ca="1">IFERROR(__xludf.DUMMYFUNCTION("""COMPUTED_VALUE"""),10000000)</f>
        <v>10000000</v>
      </c>
      <c r="E83" s="16" t="str">
        <f ca="1">IFERROR(__xludf.DUMMYFUNCTION("""COMPUTED_VALUE"""),"MUNICIPALIDAD DE ANTUCO")</f>
        <v>MUNICIPALIDAD DE ANTUCO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8" t="str">
        <f ca="1">IFERROR(__xludf.DUMMYFUNCTION("""COMPUTED_VALUE"""),"24.03.602.2")</f>
        <v>24.03.602.2</v>
      </c>
      <c r="C84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4" s="17">
        <f ca="1">IFERROR(__xludf.DUMMYFUNCTION("""COMPUTED_VALUE"""),10000000)</f>
        <v>10000000</v>
      </c>
      <c r="E84" s="16" t="str">
        <f ca="1">IFERROR(__xludf.DUMMYFUNCTION("""COMPUTED_VALUE"""),"MUNICIPALIDAD DE NEGRETE")</f>
        <v>MUNICIPALIDAD DE NEGRETE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8" t="str">
        <f ca="1">IFERROR(__xludf.DUMMYFUNCTION("""COMPUTED_VALUE"""),"24.03.602.2")</f>
        <v>24.03.602.2</v>
      </c>
      <c r="C85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5" s="17">
        <f ca="1">IFERROR(__xludf.DUMMYFUNCTION("""COMPUTED_VALUE"""),10000000)</f>
        <v>10000000</v>
      </c>
      <c r="E85" s="16" t="str">
        <f ca="1">IFERROR(__xludf.DUMMYFUNCTION("""COMPUTED_VALUE"""),"MUNICIPALIDAD DE PUERTO OCTAY")</f>
        <v>MUNICIPALIDAD DE PUERTO OCTAY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8" t="str">
        <f ca="1">IFERROR(__xludf.DUMMYFUNCTION("""COMPUTED_VALUE"""),"24.03.602.2")</f>
        <v>24.03.602.2</v>
      </c>
      <c r="C86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6" s="17">
        <f ca="1">IFERROR(__xludf.DUMMYFUNCTION("""COMPUTED_VALUE"""),10000000)</f>
        <v>10000000</v>
      </c>
      <c r="E86" s="16" t="str">
        <f ca="1">IFERROR(__xludf.DUMMYFUNCTION("""COMPUTED_VALUE"""),"MUNICIPALIDAD DE PUTAENDO")</f>
        <v>MUNICIPALIDAD DE PUTAENDO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8" t="str">
        <f ca="1">IFERROR(__xludf.DUMMYFUNCTION("""COMPUTED_VALUE"""),"24.03.602.2")</f>
        <v>24.03.602.2</v>
      </c>
      <c r="C87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7" s="17">
        <f ca="1">IFERROR(__xludf.DUMMYFUNCTION("""COMPUTED_VALUE"""),10000000)</f>
        <v>10000000</v>
      </c>
      <c r="E87" s="16" t="str">
        <f ca="1">IFERROR(__xludf.DUMMYFUNCTION("""COMPUTED_VALUE"""),"MUNICIPALIDAD DE HUALQUI")</f>
        <v>MUNICIPALIDAD DE HUALQUI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8" t="str">
        <f ca="1">IFERROR(__xludf.DUMMYFUNCTION("""COMPUTED_VALUE"""),"24.03.602.2")</f>
        <v>24.03.602.2</v>
      </c>
      <c r="C88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8" s="17">
        <f ca="1">IFERROR(__xludf.DUMMYFUNCTION("""COMPUTED_VALUE"""),10000000)</f>
        <v>10000000</v>
      </c>
      <c r="E88" s="16" t="str">
        <f ca="1">IFERROR(__xludf.DUMMYFUNCTION("""COMPUTED_VALUE"""),"MUNICIPALIDAD DE SAN PEDRO")</f>
        <v>MUNICIPALIDAD DE SAN PEDRO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8" t="str">
        <f ca="1">IFERROR(__xludf.DUMMYFUNCTION("""COMPUTED_VALUE"""),"24.03.602.2")</f>
        <v>24.03.602.2</v>
      </c>
      <c r="C89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89" s="17">
        <f ca="1">IFERROR(__xludf.DUMMYFUNCTION("""COMPUTED_VALUE"""),10000000)</f>
        <v>10000000</v>
      </c>
      <c r="E89" s="16" t="str">
        <f ca="1">IFERROR(__xludf.DUMMYFUNCTION("""COMPUTED_VALUE"""),"MUNICIPALIDAD DE FLORIDA")</f>
        <v>MUNICIPALIDAD DE FLORIDA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8" t="str">
        <f ca="1">IFERROR(__xludf.DUMMYFUNCTION("""COMPUTED_VALUE"""),"24.03.602.2")</f>
        <v>24.03.602.2</v>
      </c>
      <c r="C90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90" s="17">
        <f ca="1">IFERROR(__xludf.DUMMYFUNCTION("""COMPUTED_VALUE"""),10000000)</f>
        <v>10000000</v>
      </c>
      <c r="E90" s="16" t="str">
        <f ca="1">IFERROR(__xludf.DUMMYFUNCTION("""COMPUTED_VALUE"""),"MUNICIPALIDAD DE VILLA ALEGRE")</f>
        <v>MUNICIPALIDAD DE VILLA ALEGRE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8" t="str">
        <f ca="1">IFERROR(__xludf.DUMMYFUNCTION("""COMPUTED_VALUE"""),"24.03.602.2")</f>
        <v>24.03.602.2</v>
      </c>
      <c r="C91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91" s="17">
        <f ca="1">IFERROR(__xludf.DUMMYFUNCTION("""COMPUTED_VALUE"""),10000000)</f>
        <v>10000000</v>
      </c>
      <c r="E91" s="16" t="str">
        <f ca="1">IFERROR(__xludf.DUMMYFUNCTION("""COMPUTED_VALUE"""),"MUNICIPALIDAD DE PORTEZUELO")</f>
        <v>MUNICIPALIDAD DE PORTEZUELO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8" t="str">
        <f ca="1">IFERROR(__xludf.DUMMYFUNCTION("""COMPUTED_VALUE"""),"24.03.602.2")</f>
        <v>24.03.602.2</v>
      </c>
      <c r="C92" s="16" t="str">
        <f ca="1">IFERROR(__xludf.DUMMYFUNCTION("""COMPUTED_VALUE"""),"Fortalecimiento capacidades municipales gestión de iniciativas cambio climático")</f>
        <v>Fortalecimiento capacidades municipales gestión de iniciativas cambio climático</v>
      </c>
      <c r="D92" s="17">
        <f ca="1">IFERROR(__xludf.DUMMYFUNCTION("""COMPUTED_VALUE"""),10000000)</f>
        <v>10000000</v>
      </c>
      <c r="E92" s="16" t="str">
        <f ca="1">IFERROR(__xludf.DUMMYFUNCTION("""COMPUTED_VALUE"""),"MUNICIPALIDAD DE EMPEDRADO")</f>
        <v>MUNICIPALIDAD DE EMPEDRADO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8" t="str">
        <f ca="1">IFERROR(__xludf.DUMMYFUNCTION("""COMPUTED_VALUE"""),"24.03.602.5")</f>
        <v>24.03.602.5</v>
      </c>
      <c r="C93" s="16" t="str">
        <f ca="1">IFERROR(__xludf.DUMMYFUNCTION("""COMPUTED_VALUE"""),"2024 Gestión de Stock SII")</f>
        <v>2024 Gestión de Stock SII</v>
      </c>
      <c r="D93" s="17">
        <f ca="1">IFERROR(__xludf.DUMMYFUNCTION("""COMPUTED_VALUE"""),150000000)</f>
        <v>150000000</v>
      </c>
      <c r="E93" s="16" t="str">
        <f ca="1">IFERROR(__xludf.DUMMYFUNCTION("""COMPUTED_VALUE"""),"SERVICIO DE IMPUESTOS INTERNOS - SII")</f>
        <v>SERVICIO DE IMPUESTOS INTERNOS - SII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8" t="str">
        <f ca="1">IFERROR(__xludf.DUMMYFUNCTION("""COMPUTED_VALUE"""),"24.03.602.5")</f>
        <v>24.03.602.5</v>
      </c>
      <c r="C94" s="16" t="str">
        <f ca="1">IFERROR(__xludf.DUMMYFUNCTION("""COMPUTED_VALUE"""),"2024- Actualización Portal Municipal")</f>
        <v>2024- Actualización Portal Municipal</v>
      </c>
      <c r="D94" s="17">
        <f ca="1">IFERROR(__xludf.DUMMYFUNCTION("""COMPUTED_VALUE"""),135000000)</f>
        <v>135000000</v>
      </c>
      <c r="E94" s="16" t="str">
        <f ca="1">IFERROR(__xludf.DUMMYFUNCTION("""COMPUTED_VALUE"""),"TESORERIA GENERAL DE LA REPUBLICA")</f>
        <v>TESORERIA GENERAL DE LA REPUBLICA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8" t="str">
        <f ca="1">IFERROR(__xludf.DUMMYFUNCTION("""COMPUTED_VALUE"""),"24.03.602.4")</f>
        <v>24.03.602.4</v>
      </c>
      <c r="C95" s="16" t="str">
        <f ca="1">IFERROR(__xludf.DUMMYFUNCTION("""COMPUTED_VALUE"""),"Fortalecimiento de la Participación Ciudadana, sociedad Civil y la supervisión democrática")</f>
        <v>Fortalecimiento de la Participación Ciudadana, sociedad Civil y la supervisión democrática</v>
      </c>
      <c r="D95" s="17">
        <f ca="1">IFERROR(__xludf.DUMMYFUNCTION("""COMPUTED_VALUE"""),28920000)</f>
        <v>28920000</v>
      </c>
      <c r="E95" s="16" t="str">
        <f ca="1">IFERROR(__xludf.DUMMYFUNCTION("""COMPUTED_VALUE"""),"CONSEJO PARA LA TRANSPARENCIA")</f>
        <v>CONSEJO PARA LA TRANSPARENCIA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8" t="str">
        <f ca="1">IFERROR(__xludf.DUMMYFUNCTION("""COMPUTED_VALUE"""),"24.03.602.5")</f>
        <v>24.03.602.5</v>
      </c>
      <c r="C96" s="16" t="str">
        <f ca="1">IFERROR(__xludf.DUMMYFUNCTION("""COMPUTED_VALUE"""),"2024 - Asamblea Nacional de Alcaldes y Alcaldesas")</f>
        <v>2024 - Asamblea Nacional de Alcaldes y Alcaldesas</v>
      </c>
      <c r="D96" s="17">
        <f ca="1">IFERROR(__xludf.DUMMYFUNCTION("""COMPUTED_VALUE"""),20000000)</f>
        <v>20000000</v>
      </c>
      <c r="E96" s="16" t="str">
        <f ca="1">IFERROR(__xludf.DUMMYFUNCTION("""COMPUTED_VALUE"""),"ASOCIACIÓN CHILENA DE MUNICIPALIDADES - ACHM")</f>
        <v>ASOCIACIÓN CHILENA DE MUNICIPALIDADES - ACHM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hidden="1" customHeight="1" x14ac:dyDescent="0.2">
      <c r="A97" s="1"/>
      <c r="B97" s="16"/>
      <c r="C97" s="16"/>
      <c r="D97" s="16"/>
      <c r="E97" s="16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hidden="1" customHeight="1" x14ac:dyDescent="0.2">
      <c r="A98" s="1"/>
      <c r="B98" s="16"/>
      <c r="C98" s="16"/>
      <c r="D98" s="16"/>
      <c r="E98" s="16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hidden="1" customHeight="1" x14ac:dyDescent="0.2">
      <c r="A99" s="1"/>
      <c r="B99" s="16"/>
      <c r="C99" s="16"/>
      <c r="D99" s="16"/>
      <c r="E99" s="16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hidden="1" customHeight="1" x14ac:dyDescent="0.2">
      <c r="A100" s="1"/>
      <c r="B100" s="16"/>
      <c r="C100" s="16"/>
      <c r="D100" s="16"/>
      <c r="E100" s="16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hidden="1" customHeight="1" x14ac:dyDescent="0.2">
      <c r="A101" s="1"/>
      <c r="B101" s="16"/>
      <c r="C101" s="16"/>
      <c r="D101" s="16"/>
      <c r="E101" s="16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hidden="1" customHeight="1" x14ac:dyDescent="0.2">
      <c r="A102" s="1"/>
      <c r="B102" s="16"/>
      <c r="C102" s="16"/>
      <c r="D102" s="16"/>
      <c r="E102" s="16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hidden="1" customHeight="1" x14ac:dyDescent="0.2">
      <c r="A103" s="1"/>
      <c r="B103" s="16"/>
      <c r="C103" s="16"/>
      <c r="D103" s="16"/>
      <c r="E103" s="16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hidden="1" customHeight="1" x14ac:dyDescent="0.2">
      <c r="A104" s="1"/>
      <c r="B104" s="16"/>
      <c r="C104" s="16"/>
      <c r="D104" s="16"/>
      <c r="E104" s="16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hidden="1" customHeight="1" x14ac:dyDescent="0.2">
      <c r="A105" s="1"/>
      <c r="B105" s="16"/>
      <c r="C105" s="16"/>
      <c r="D105" s="16"/>
      <c r="E105" s="16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hidden="1" customHeight="1" x14ac:dyDescent="0.2">
      <c r="A106" s="1"/>
      <c r="B106" s="16"/>
      <c r="C106" s="16"/>
      <c r="D106" s="16"/>
      <c r="E106" s="1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hidden="1" customHeight="1" x14ac:dyDescent="0.2">
      <c r="A107" s="1"/>
      <c r="B107" s="16"/>
      <c r="C107" s="16"/>
      <c r="D107" s="16"/>
      <c r="E107" s="16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hidden="1" customHeight="1" x14ac:dyDescent="0.2">
      <c r="A108" s="1"/>
      <c r="B108" s="16"/>
      <c r="C108" s="16"/>
      <c r="D108" s="16"/>
      <c r="E108" s="16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hidden="1" customHeight="1" x14ac:dyDescent="0.2">
      <c r="A109" s="1"/>
      <c r="B109" s="16"/>
      <c r="C109" s="16"/>
      <c r="D109" s="16"/>
      <c r="E109" s="16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hidden="1" customHeight="1" x14ac:dyDescent="0.2">
      <c r="A110" s="1"/>
      <c r="B110" s="16"/>
      <c r="C110" s="16"/>
      <c r="D110" s="16"/>
      <c r="E110" s="1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hidden="1" customHeight="1" x14ac:dyDescent="0.2">
      <c r="A111" s="1"/>
      <c r="B111" s="16"/>
      <c r="C111" s="16"/>
      <c r="D111" s="16"/>
      <c r="E111" s="1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hidden="1" customHeight="1" x14ac:dyDescent="0.2">
      <c r="A112" s="1"/>
      <c r="B112" s="16"/>
      <c r="C112" s="16"/>
      <c r="D112" s="16"/>
      <c r="E112" s="1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 x14ac:dyDescent="0.2">
      <c r="A113" s="1"/>
      <c r="B113" s="16"/>
      <c r="C113" s="16"/>
      <c r="D113" s="16"/>
      <c r="E113" s="1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2">
      <c r="A114" s="1"/>
      <c r="B114" s="16"/>
      <c r="C114" s="16"/>
      <c r="D114" s="16"/>
      <c r="E114" s="1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2">
      <c r="A115" s="1"/>
      <c r="B115" s="16"/>
      <c r="C115" s="16"/>
      <c r="D115" s="16"/>
      <c r="E115" s="16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 x14ac:dyDescent="0.2">
      <c r="A116" s="1"/>
      <c r="B116" s="16"/>
      <c r="C116" s="16"/>
      <c r="D116" s="16"/>
      <c r="E116" s="1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 x14ac:dyDescent="0.2">
      <c r="A117" s="1"/>
      <c r="B117" s="16"/>
      <c r="C117" s="16"/>
      <c r="D117" s="16"/>
      <c r="E117" s="16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 x14ac:dyDescent="0.2">
      <c r="A118" s="1"/>
      <c r="B118" s="16"/>
      <c r="C118" s="16"/>
      <c r="D118" s="16"/>
      <c r="E118" s="1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hidden="1" customHeight="1" x14ac:dyDescent="0.2">
      <c r="A119" s="1"/>
      <c r="B119" s="16"/>
      <c r="C119" s="16"/>
      <c r="D119" s="16"/>
      <c r="E119" s="1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7">
    <mergeCell ref="B16:B17"/>
    <mergeCell ref="C16:F17"/>
    <mergeCell ref="B7:C7"/>
    <mergeCell ref="B8:C8"/>
    <mergeCell ref="B10:D10"/>
    <mergeCell ref="B12:B14"/>
    <mergeCell ref="C12:F14"/>
  </mergeCells>
  <dataValidations count="1">
    <dataValidation type="list" allowBlank="1" showInputMessage="1" showErrorMessage="1" prompt=" - " sqref="B21:B26" xr:uid="{00000000-0002-0000-0100-000000000000}">
      <formula1>$K$2:$K$7</formula1>
    </dataValidation>
  </dataValidations>
  <pageMargins left="0.7" right="0.7" top="0.75" bottom="0.75" header="0" footer="0"/>
  <pageSetup scale="44" orientation="landscape" r:id="rId1"/>
  <rowBreaks count="1" manualBreakCount="1">
    <brk id="6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24.03.034</vt:lpstr>
      <vt:lpstr>24.03.602</vt:lpstr>
      <vt:lpstr>'24.03.034'!Área_de_impresión</vt:lpstr>
      <vt:lpstr>'24.03.602'!Área_de_impresión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Cancino Pacheco</dc:creator>
  <cp:lastModifiedBy>JUAN IGNACIO CANCINO PACHECO</cp:lastModifiedBy>
  <cp:lastPrinted>2025-01-27T20:49:06Z</cp:lastPrinted>
  <dcterms:created xsi:type="dcterms:W3CDTF">2025-01-27T20:44:46Z</dcterms:created>
  <dcterms:modified xsi:type="dcterms:W3CDTF">2025-01-27T20:49:15Z</dcterms:modified>
</cp:coreProperties>
</file>